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<sst xmlns="http://schemas.openxmlformats.org/spreadsheetml/2006/main" count="114" uniqueCount="58">
  <si>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</si>
  <si>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</si>
  <si>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</si>
  <si>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</si>
  <si>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</si>
  <si>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</si>
  <si>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</si>
  <si>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</si>
  <si>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</si>
  <si>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</si>
  <si>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</si>
  <si>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</si>
  <si>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</si>
  <si>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</si>
  <si>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</si>
  <si>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</si>
  <si>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</si>
  <si>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</si>
  <si>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</si>
  <si>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</si>
  <si>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</si>
  <si>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</si>
  <si>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</si>
  <si>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</si>
  <si>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</si>
  <si>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</si>
  <si>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</si>
  <si>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</si>
  <si>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</si>
  <si>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</si>
  <si>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</si>
  <si>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</si>
  <si>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</si>
  <si>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</si>
  <si>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</si>
  <si>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</si>
  <si>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</si>
  <si>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</si>
  <si>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</si>
  <si>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</si>
  <si>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</si>
  <si>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</si>
  <si>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</si>
  <si>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</si>
  <si>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</si>
  <si>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</si>
  <si>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</si>
  <si>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</si>
  <si>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</si>
  <si>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Tender Inviting Authority: IIT,KANPUR                                                                                                                                                                                                                                                                                                                      Annexure "C"</t>
  </si>
  <si>
    <t>Freight Charges (Rs.)</t>
  </si>
  <si>
    <t>Packing &amp; Forwading Charges                             (Rs.)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</si>
  <si>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                                                                                                                                                                                                                                                                                                                                                                                                                                    Note: 
a) If taxes &amp; duties are not quoted separately by the tenderer, the final figure/price will deem to be inclusive of taxes &amp; duties.
b) The basic Price/rate, GST, Packing &amp; Forwarding charges and Freight charges must be mentioned separately &amp; Specifically. The offer quoted inclusive of Taxes, Packing &amp; Forwarding charges and freight charges will summarily be rejected. The same is essential keeping in view the applicability of GST. The impact (%age) of GST on item,/items will be admissible as applicable on the basic rate being statutory levy only during currency of Purchase Order/Contract against party’s request alongwith necessary documents in support of their claim/amendments.
c) IIT Kanpur is partially exempted from payment of GST (@5% only), IIT Kanpur will provide GST exemption certificate for the same.</t>
    </r>
  </si>
  <si>
    <t>Name1</t>
  </si>
  <si>
    <t>Contract No:  IITK/CSE/2019-2020/25</t>
  </si>
  <si>
    <t>Name of Work: PURCHASE OF GPU SERVER</t>
  </si>
  <si>
    <r>
      <rPr>
        <b/>
        <sz val="11"/>
        <color indexed="8"/>
        <rFont val="Calibri Light"/>
        <family val="2"/>
      </rPr>
      <t>Technical Specification of GPU Server ( For details kindly refer tender document):</t>
    </r>
    <r>
      <rPr>
        <sz val="11"/>
        <color indexed="8"/>
        <rFont val="Calibri Light"/>
        <family val="2"/>
      </rPr>
      <t xml:space="preserve">
1. </t>
    </r>
    <r>
      <rPr>
        <b/>
        <sz val="11"/>
        <color indexed="8"/>
        <rFont val="Calibri Light"/>
        <family val="2"/>
      </rPr>
      <t>Processor(s):</t>
    </r>
    <r>
      <rPr>
        <sz val="11"/>
        <color indexed="8"/>
        <rFont val="Calibri Light"/>
        <family val="2"/>
      </rPr>
      <t xml:space="preserve"> 2*Intel Xeon Silver 4114, 2.2 GHz/9.6 GT/2400MHz/13.75 MB/10C/HT/U0/85W OR Better
2. </t>
    </r>
    <r>
      <rPr>
        <b/>
        <sz val="11"/>
        <color indexed="8"/>
        <rFont val="Calibri Light"/>
        <family val="2"/>
      </rPr>
      <t>GPU:</t>
    </r>
    <r>
      <rPr>
        <sz val="11"/>
        <color indexed="8"/>
        <rFont val="Calibri Light"/>
        <family val="2"/>
      </rPr>
      <t xml:space="preserve"> Quadro RTX8000 with 48GB  OR Better
3. </t>
    </r>
    <r>
      <rPr>
        <b/>
        <sz val="11"/>
        <color indexed="8"/>
        <rFont val="Calibri Light"/>
        <family val="2"/>
      </rPr>
      <t>Chipset:</t>
    </r>
    <r>
      <rPr>
        <sz val="11"/>
        <color indexed="8"/>
        <rFont val="Calibri Light"/>
        <family val="2"/>
      </rPr>
      <t xml:space="preserve"> Intel®  Lewisburg PCH C621 OR Better
4. </t>
    </r>
    <r>
      <rPr>
        <b/>
        <sz val="11"/>
        <color indexed="8"/>
        <rFont val="Calibri Light"/>
        <family val="2"/>
      </rPr>
      <t>RAM:</t>
    </r>
    <r>
      <rPr>
        <sz val="11"/>
        <color indexed="8"/>
        <rFont val="Calibri Light"/>
        <family val="2"/>
      </rPr>
      <t xml:space="preserve"> Minimum 64GB (2 x 32GB) DDR4-2666 ECC RDIMM 288P  
5. </t>
    </r>
    <r>
      <rPr>
        <b/>
        <sz val="11"/>
        <color indexed="8"/>
        <rFont val="Calibri Light"/>
        <family val="2"/>
      </rPr>
      <t>RAM SUPPORT:</t>
    </r>
    <r>
      <rPr>
        <sz val="11"/>
        <color indexed="8"/>
        <rFont val="Calibri Light"/>
        <family val="2"/>
      </rPr>
      <t xml:space="preserve"> 2048 GB, 8 DIMM Slot
6. </t>
    </r>
    <r>
      <rPr>
        <b/>
        <sz val="11"/>
        <color indexed="8"/>
        <rFont val="Calibri Light"/>
        <family val="2"/>
      </rPr>
      <t>HDD(s):</t>
    </r>
    <r>
      <rPr>
        <sz val="11"/>
        <color indexed="8"/>
        <rFont val="Calibri Light"/>
        <family val="2"/>
      </rPr>
      <t xml:space="preserve"> Minimum  1 x 8TB, 7200RPM, Enterprise SATA  hot-pluggable HDD
7. </t>
    </r>
    <r>
      <rPr>
        <b/>
        <sz val="11"/>
        <color indexed="8"/>
        <rFont val="Calibri Light"/>
        <family val="2"/>
      </rPr>
      <t>Drive Bays:</t>
    </r>
    <r>
      <rPr>
        <sz val="11"/>
        <color indexed="8"/>
        <rFont val="Calibri Light"/>
        <family val="2"/>
      </rPr>
      <t xml:space="preserve"> Minimum  8* Hot-swap 3.5/2.5"  HDD Trays OR Better
8. </t>
    </r>
    <r>
      <rPr>
        <b/>
        <sz val="11"/>
        <color indexed="8"/>
        <rFont val="Calibri Light"/>
        <family val="2"/>
      </rPr>
      <t>Networking:</t>
    </r>
    <r>
      <rPr>
        <sz val="11"/>
        <color indexed="8"/>
        <rFont val="Calibri Light"/>
        <family val="2"/>
      </rPr>
      <t xml:space="preserve"> At least 1 x Dual Port Intel I350-AM2 Gigabit LAN controller + 1 x Mgmt LAN
9. </t>
    </r>
    <r>
      <rPr>
        <b/>
        <sz val="11"/>
        <color indexed="8"/>
        <rFont val="Calibri Light"/>
        <family val="2"/>
      </rPr>
      <t>Graphics:</t>
    </r>
    <r>
      <rPr>
        <sz val="11"/>
        <color indexed="8"/>
        <rFont val="Calibri Light"/>
        <family val="2"/>
      </rPr>
      <t xml:space="preserve"> On-Board Aspeed AST2500 with 64MB VRAM OR Equivalent/Better
10. </t>
    </r>
    <r>
      <rPr>
        <b/>
        <sz val="11"/>
        <color indexed="8"/>
        <rFont val="Calibri Light"/>
        <family val="2"/>
      </rPr>
      <t>Management:</t>
    </r>
    <r>
      <rPr>
        <sz val="11"/>
        <color indexed="8"/>
        <rFont val="Calibri Light"/>
        <family val="2"/>
      </rPr>
      <t xml:space="preserve"> On-Board ASMB9-iKVM for KVM-over-IP OR Equivalent/Better
11. </t>
    </r>
    <r>
      <rPr>
        <b/>
        <sz val="11"/>
        <color indexed="8"/>
        <rFont val="Calibri Light"/>
        <family val="2"/>
      </rPr>
      <t>Expansion Slots:</t>
    </r>
    <r>
      <rPr>
        <sz val="11"/>
        <color indexed="8"/>
        <rFont val="Calibri Light"/>
        <family val="2"/>
      </rPr>
      <t xml:space="preserve"> Minimum: 8 + 3, Full-length/Full-height , 8 * PCI-E 3.0 x16 (4 at x16 Link or 8 at x8 Link)
12. </t>
    </r>
    <r>
      <rPr>
        <b/>
        <sz val="11"/>
        <color indexed="8"/>
        <rFont val="Calibri Light"/>
        <family val="2"/>
      </rPr>
      <t>Ports:</t>
    </r>
    <r>
      <rPr>
        <sz val="11"/>
        <color indexed="8"/>
        <rFont val="Calibri Light"/>
        <family val="2"/>
      </rPr>
      <t xml:space="preserve"> Minimum 2 x LAN (RJ45), 4 (or more) USB 3.0
13. </t>
    </r>
    <r>
      <rPr>
        <b/>
        <sz val="11"/>
        <color indexed="8"/>
        <rFont val="Calibri Light"/>
        <family val="2"/>
      </rPr>
      <t>Chassis:</t>
    </r>
    <r>
      <rPr>
        <sz val="11"/>
        <color indexed="8"/>
        <rFont val="Calibri Light"/>
        <family val="2"/>
      </rPr>
      <t xml:space="preserve"> Desirable 2 U Rack Mount Chassis
14. </t>
    </r>
    <r>
      <rPr>
        <b/>
        <sz val="11"/>
        <color indexed="8"/>
        <rFont val="Calibri Light"/>
        <family val="2"/>
      </rPr>
      <t>Form Factor:</t>
    </r>
    <r>
      <rPr>
        <sz val="11"/>
        <color indexed="8"/>
        <rFont val="Calibri Light"/>
        <family val="2"/>
      </rPr>
      <t xml:space="preserve"> Rack mount chassis (compact server will be preferred)
15. </t>
    </r>
    <r>
      <rPr>
        <b/>
        <sz val="11"/>
        <color indexed="8"/>
        <rFont val="Calibri Light"/>
        <family val="2"/>
      </rPr>
      <t>Power Supply:</t>
    </r>
    <r>
      <rPr>
        <sz val="11"/>
        <color indexed="8"/>
        <rFont val="Calibri Light"/>
        <family val="2"/>
      </rPr>
      <t xml:space="preserve"> 1+1 Redundant 1600W 80 PLUS Platinum Power Supply OR Better 
16. </t>
    </r>
    <r>
      <rPr>
        <b/>
        <sz val="11"/>
        <color indexed="8"/>
        <rFont val="Calibri Light"/>
        <family val="2"/>
      </rPr>
      <t>Warranty:</t>
    </r>
    <r>
      <rPr>
        <sz val="11"/>
        <color indexed="8"/>
        <rFont val="Calibri Light"/>
        <family val="2"/>
      </rPr>
      <t xml:space="preserve"> Minimum 3 years onsite comprehensive warranty. 
</t>
    </r>
  </si>
  <si>
    <t xml:space="preserve">Technical Specification of GPU Server ( For details kindly refer tender document):
1. Processor(s): 2*Intel Xeon Silver 4114, 2.2 GHz/9.6 GT/2400MHz/13.75 MB/10C/HT/U0/85W OR Better
2. GPU: Quadro RTX8000 with 48GB  OR Better
3. Chipset: Intel®  Lewisburg PCH C621 OR Better
4. RAM: Minimum 64GB (2 x 32GB) DDR4-2666 ECC RDIMM 288P  
5. RAM SUPPORT: 2048 GB, 8 DIMM Slot
6. HDD(s): Minimum  1 x 8TB, 7200RPM, Enterprise SATA  hot-pluggable HDD
7. Drive Bays: Minimum  8* Hot-swap 3.5/2.5"  HDD Trays OR Better
8. Networking: At least 1 x Dual Port Intel I350-AM2 Gigabit LAN controller + 1 x Mgmt LAN
9. Graphics: On-Board Aspeed AST2500 with 64MB VRAM OR Equivalent/Better
10. Management: On-Board ASMB9-iKVM for KVM-over-IP OR Equivalent/Better
11. Expansion Slots: Minimum: 8 + 3, Full-length/Full-height , 8 * PCI-E 3.0 x16 (4 at x16 Link or 8 at x8 Link)
12. Ports: Minimum 2 x LAN (RJ45), 4 (or more) USB 3.0
13. Chassis: Desirable 2 U Rack Mount Chassis
14. Form Factor: Rack mount chassis (compact server will be preferred)
15. Power Supply: 1+1 Redundant 1600W 80 PLUS Platinum Power Supply OR Better 
16. Warranty: Minimum 3 years onsite comprehensive warranty.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</si>
</sst>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00"/>
    <numFmt numFmtId="180" formatCode="0.0"/>
    <numFmt numFmtId="181" formatCode="0.0%"/>
    <numFmt numFmtId="182" formatCode="0.000%"/>
    <numFmt numFmtId="183" formatCode="[$-4009]dd\ mmmm\ yyyy"/>
    <numFmt numFmtId="184" formatCode="&quot;Yes&quot;;&quot;Yes&quot;;&quot;No&quot;"/>
    <numFmt numFmtId="185" formatCode="&quot;True&quot;;&quot;True&quot;;&quot;False&quot;"/>
    <numFmt numFmtId="186" formatCode="&quot;On&quot;;&quot;On&quot;;&quot;Off&quot;"/>
    <numFmt numFmtId="187"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
      <color indexed="8"/>
      <name val="Calibri Light"/>
      <family val="2"/>
    </font>
    <font>
      <sz val="11"/>
      <color indexed="8"/>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1">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lignment horizontal="center"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4" xfId="61" applyNumberFormat="1" applyFont="1" applyFill="1" applyBorder="1" applyAlignment="1">
      <alignment vertical="top"/>
      <protection/>
    </xf>
    <xf numFmtId="0" fontId="15" fillId="0" borderId="15" xfId="61" applyNumberFormat="1" applyFont="1" applyFill="1" applyBorder="1" applyAlignment="1">
      <alignment vertical="top"/>
      <protection/>
    </xf>
    <xf numFmtId="0" fontId="4" fillId="0" borderId="15"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5"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6" xfId="61" applyNumberFormat="1" applyFont="1" applyFill="1" applyBorder="1" applyAlignment="1">
      <alignment horizontal="right" vertical="top"/>
      <protection/>
    </xf>
    <xf numFmtId="0" fontId="15" fillId="0" borderId="17"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171" fontId="7" fillId="36" borderId="18" xfId="57" applyNumberFormat="1" applyFont="1" applyFill="1" applyBorder="1" applyAlignment="1">
      <alignment horizontal="center" vertical="center" wrapText="1"/>
      <protection/>
    </xf>
    <xf numFmtId="9" fontId="7" fillId="6" borderId="18" xfId="57" applyNumberFormat="1" applyFont="1" applyFill="1" applyBorder="1" applyAlignment="1" applyProtection="1">
      <alignment horizontal="center" vertical="center"/>
      <protection locked="0"/>
    </xf>
    <xf numFmtId="1" fontId="7" fillId="0" borderId="18"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14" fillId="0" borderId="13" xfId="61" applyNumberFormat="1" applyFont="1" applyFill="1" applyBorder="1" applyAlignment="1">
      <alignment horizontal="center" vertical="center" wrapText="1" readingOrder="1"/>
      <protection/>
    </xf>
    <xf numFmtId="1" fontId="4" fillId="0" borderId="13" xfId="61" applyNumberFormat="1" applyFont="1" applyFill="1" applyBorder="1" applyAlignment="1">
      <alignment horizontal="center" vertical="center"/>
      <protection/>
    </xf>
    <xf numFmtId="0" fontId="4" fillId="0" borderId="13" xfId="57" applyNumberFormat="1" applyFont="1" applyFill="1" applyBorder="1" applyAlignment="1">
      <alignment horizontal="center" vertical="center"/>
      <protection/>
    </xf>
    <xf numFmtId="0" fontId="7" fillId="0" borderId="13" xfId="57" applyNumberFormat="1" applyFont="1" applyFill="1" applyBorder="1" applyAlignment="1" applyProtection="1">
      <alignment horizontal="center" vertical="center"/>
      <protection locked="0"/>
    </xf>
    <xf numFmtId="2" fontId="7" fillId="35" borderId="19" xfId="57" applyNumberFormat="1" applyFont="1" applyFill="1" applyBorder="1" applyAlignment="1" applyProtection="1">
      <alignment horizontal="center" vertical="center"/>
      <protection locked="0"/>
    </xf>
    <xf numFmtId="171" fontId="7" fillId="36" borderId="18" xfId="57" applyNumberFormat="1" applyFont="1" applyFill="1" applyBorder="1" applyAlignment="1" applyProtection="1">
      <alignment horizontal="left" vertical="center"/>
      <protection/>
    </xf>
    <xf numFmtId="2" fontId="7" fillId="0" borderId="20" xfId="61" applyNumberFormat="1" applyFont="1" applyFill="1" applyBorder="1" applyAlignment="1">
      <alignment horizontal="center" vertical="center"/>
      <protection/>
    </xf>
    <xf numFmtId="2" fontId="7" fillId="0" borderId="13" xfId="57" applyNumberFormat="1" applyFont="1" applyFill="1" applyBorder="1" applyAlignment="1">
      <alignment horizontal="center" vertical="center" wrapText="1"/>
      <protection/>
    </xf>
    <xf numFmtId="2" fontId="7" fillId="0" borderId="20" xfId="59" applyNumberFormat="1" applyFont="1" applyFill="1" applyBorder="1" applyAlignment="1">
      <alignment horizontal="center" vertical="center"/>
      <protection/>
    </xf>
    <xf numFmtId="0" fontId="7" fillId="0" borderId="21" xfId="61" applyNumberFormat="1" applyFont="1" applyFill="1" applyBorder="1" applyAlignment="1">
      <alignment horizontal="left" vertical="top"/>
      <protection/>
    </xf>
    <xf numFmtId="0" fontId="4" fillId="0" borderId="22" xfId="61" applyNumberFormat="1" applyFont="1" applyFill="1" applyBorder="1" applyAlignment="1">
      <alignment horizontal="center" vertical="top"/>
      <protection/>
    </xf>
    <xf numFmtId="0" fontId="25" fillId="0" borderId="23" xfId="0" applyFont="1" applyFill="1" applyBorder="1" applyAlignment="1">
      <alignment wrapText="1"/>
    </xf>
    <xf numFmtId="0" fontId="11" fillId="0" borderId="10"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24"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5"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4" zoomScaleNormal="84" zoomScaleSheetLayoutView="50" zoomScalePageLayoutView="0" workbookViewId="0" topLeftCell="A11">
      <selection activeCell="B13" sqref="B13"/>
    </sheetView>
  </sheetViews>
  <sheetFormatPr defaultColWidth="9.140625" defaultRowHeight="15"/>
  <cols>
    <col min="1" max="1" width="11.8515625" style="1" customWidth="1"/>
    <col min="2" max="2" width="72.00390625" style="1" customWidth="1"/>
    <col min="3" max="3" width="11.28125" style="1" hidden="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customWidth="1"/>
    <col min="15" max="15" width="10.7109375" style="1" customWidth="1"/>
    <col min="16" max="16" width="12.00390625" style="1" customWidth="1"/>
    <col min="17" max="17" width="12.28125" style="1" customWidth="1"/>
    <col min="18" max="18" width="13.140625" style="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17.00390625" style="1" customWidth="1"/>
    <col min="54" max="54" width="16.8515625" style="1" customWidth="1"/>
    <col min="55" max="55" width="18.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84" customHeight="1">
      <c r="A8" s="11" t="s">
        <v>36</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150" customHeight="1">
      <c r="A9" s="71" t="s">
        <v>52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14</v>
      </c>
      <c r="C11" s="19" t="s">
        <v>15</v>
      </c>
      <c r="D11" s="19" t="s">
        <v>16</v>
      </c>
      <c r="E11" s="19" t="s">
        <v>17</v>
      </c>
      <c r="F11" s="19" t="s">
        <v>40</v>
      </c>
      <c r="G11" s="19" t="s">
        <v>41</v>
      </c>
      <c r="H11" s="19"/>
      <c r="I11" s="19" t="s">
        <v>18</v>
      </c>
      <c r="J11" s="19" t="s">
        <v>19</v>
      </c>
      <c r="K11" s="19" t="s">
        <v>20</v>
      </c>
      <c r="L11" s="19" t="s">
        <v>21</v>
      </c>
      <c r="M11" s="20" t="s">
        <v>37</v>
      </c>
      <c r="N11" s="19" t="s">
        <v>46</v>
      </c>
      <c r="O11" s="19" t="s">
        <v>50</v>
      </c>
      <c r="P11" s="19" t="s">
        <v>51</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33.75" customHeight="1">
      <c r="A13" s="69">
        <v>1.01</v>
      </c>
      <c r="B13" s="70" t="s">
        <v>56</v>
      </c>
      <c r="C13" s="59" t="s">
        <v>53</v>
      </c>
      <c r="D13" s="60">
        <v>1</v>
      </c>
      <c r="E13" s="61" t="s">
        <v>24</v>
      </c>
      <c r="F13" s="57"/>
      <c r="G13" s="62"/>
      <c r="H13" s="29"/>
      <c r="I13" s="28" t="s">
        <v>25</v>
      </c>
      <c r="J13" s="30">
        <f>IF(I13="Less(-)",-1,1)</f>
        <v>1</v>
      </c>
      <c r="K13" s="31" t="s">
        <v>26</v>
      </c>
      <c r="L13" s="31" t="s">
        <v>4</v>
      </c>
      <c r="M13" s="63"/>
      <c r="N13" s="64">
        <f>M13*D13</f>
        <v>0</v>
      </c>
      <c r="O13" s="63"/>
      <c r="P13" s="63"/>
      <c r="Q13" s="56"/>
      <c r="R13" s="55">
        <f>N13*Q13</f>
        <v>0</v>
      </c>
      <c r="S13" s="65">
        <f>N13+P13+R13</f>
        <v>0</v>
      </c>
      <c r="T13" s="56"/>
      <c r="U13" s="55">
        <f>S13*T13</f>
        <v>0</v>
      </c>
      <c r="V13" s="66">
        <f>S13+U13</f>
        <v>0</v>
      </c>
      <c r="W13" s="55"/>
      <c r="X13" s="66"/>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65">
        <f>N13</f>
        <v>0</v>
      </c>
      <c r="BB13" s="67">
        <f>N13+O13+P13+R13</f>
        <v>0</v>
      </c>
      <c r="BC13" s="25" t="str">
        <f>SpellNumber(L13,BB13)</f>
        <v>INR Zero Only</v>
      </c>
      <c r="IA13" s="26">
        <v>1.01</v>
      </c>
      <c r="IB13" s="58" t="s">
        <v>57</v>
      </c>
      <c r="IC13" s="26" t="s">
        <v>53</v>
      </c>
      <c r="ID13" s="26">
        <v>1</v>
      </c>
      <c r="IE13" s="27" t="s">
        <v>24</v>
      </c>
      <c r="IF13" s="27" t="s">
        <v>27</v>
      </c>
      <c r="IG13" s="27" t="s">
        <v>23</v>
      </c>
      <c r="IH13" s="27">
        <v>123.223</v>
      </c>
      <c r="II13" s="27" t="s">
        <v>24</v>
      </c>
    </row>
    <row r="14" spans="1:243" s="26" customFormat="1" ht="42" customHeight="1">
      <c r="A14" s="33" t="s">
        <v>29</v>
      </c>
      <c r="B14" s="68"/>
      <c r="C14" s="35"/>
      <c r="D14" s="36"/>
      <c r="E14" s="36"/>
      <c r="F14" s="36"/>
      <c r="G14" s="36"/>
      <c r="H14" s="37"/>
      <c r="I14" s="37"/>
      <c r="J14" s="37"/>
      <c r="K14" s="37"/>
      <c r="L14" s="38"/>
      <c r="BA14" s="39">
        <f>SUM(BA13:BA13)</f>
        <v>0</v>
      </c>
      <c r="BB14" s="39">
        <f>SUM(BB13:BB13)</f>
        <v>0</v>
      </c>
      <c r="BC14" s="25" t="str">
        <f>SpellNumber($E$2,BB14)</f>
        <v>INR Zero Only</v>
      </c>
      <c r="IE14" s="27">
        <v>4</v>
      </c>
      <c r="IF14" s="27" t="s">
        <v>28</v>
      </c>
      <c r="IG14" s="27" t="s">
        <v>30</v>
      </c>
      <c r="IH14" s="27">
        <v>10</v>
      </c>
      <c r="II14" s="27" t="s">
        <v>24</v>
      </c>
    </row>
    <row r="15" spans="1:243" s="48" customFormat="1" ht="54.75" customHeight="1" hidden="1">
      <c r="A15" s="34" t="s">
        <v>31</v>
      </c>
      <c r="B15" s="40"/>
      <c r="C15" s="41"/>
      <c r="D15" s="42"/>
      <c r="E15" s="53" t="s">
        <v>32</v>
      </c>
      <c r="F15" s="54"/>
      <c r="G15" s="43"/>
      <c r="H15" s="44"/>
      <c r="I15" s="44"/>
      <c r="J15" s="44"/>
      <c r="K15" s="45"/>
      <c r="L15" s="46"/>
      <c r="M15" s="47" t="s">
        <v>33</v>
      </c>
      <c r="O15" s="26"/>
      <c r="P15" s="26"/>
      <c r="Q15" s="26"/>
      <c r="R15" s="26"/>
      <c r="S15" s="26"/>
      <c r="BA15" s="49">
        <f>IF(ISBLANK(F15),0,IF(E15="Excess (+)",ROUND(BA14+(BA14*F15),2),IF(E15="Less (-)",ROUND(BA14+(BA14*F15*(-1)),2),0)))</f>
        <v>0</v>
      </c>
      <c r="BB15" s="50">
        <f>ROUND(BA15,0)</f>
        <v>0</v>
      </c>
      <c r="BC15" s="51" t="str">
        <f>SpellNumber(L15,BB15)</f>
        <v> Zero Only</v>
      </c>
      <c r="IE15" s="52"/>
      <c r="IF15" s="52"/>
      <c r="IG15" s="52"/>
      <c r="IH15" s="52"/>
      <c r="II15" s="52"/>
    </row>
    <row r="16" spans="1:243" s="48" customFormat="1" ht="43.5" customHeight="1">
      <c r="A16" s="33" t="s">
        <v>34</v>
      </c>
      <c r="B16" s="33"/>
      <c r="C16" s="74"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IE16" s="52"/>
      <c r="IF16" s="52"/>
      <c r="IG16" s="52"/>
      <c r="IH16" s="52"/>
      <c r="II16" s="52"/>
    </row>
    <row r="17" ht="15"/>
    <row r="18" ht="15"/>
    <row r="19" ht="15"/>
    <row r="20" ht="15"/>
    <row r="21" ht="15"/>
  </sheetData>
  <sheetProtection/>
  <mergeCells count="8">
    <mergeCell ref="A9:BC9"/>
    <mergeCell ref="C16:BC1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InputMessage="1" showErrorMessage="1" sqref="L13">
      <formula1>"INR"</formula1>
    </dataValidation>
    <dataValidation type="decimal" allowBlank="1" showInputMessage="1" showErrorMessage="1" promptTitle="Quantity" prompt="Please enter the Quantity for this item. " errorTitle="Invalid Entry" error="Only Numeric Values are allowed. " sqref="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Quantity" prompt="Please enter the Quantity for this item. " errorTitle="Invalid Entry" error="Only Numeric Values are allowed. " sqref="F13"/>
    <dataValidation type="decimal" allowBlank="1" showInputMessage="1" showErrorMessage="1" promptTitle="Basic Rate Entry" prompt="Please enter Basic Rate in Rupees for this item. " errorTitle="Invaid Entry" error="Only Numeric Values are allowed. " sqref="O13:P13 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3">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8" scale="5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35</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nagendra</cp:lastModifiedBy>
  <cp:lastPrinted>2019-01-23T06:52:05Z</cp:lastPrinted>
  <dcterms:created xsi:type="dcterms:W3CDTF">2009-01-30T06:42:42Z</dcterms:created>
  <dcterms:modified xsi:type="dcterms:W3CDTF">2019-08-09T05:25:09Z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