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240" windowWidth="16380" windowHeight="7950" tabRatio="143"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nm._FilterDatabase" localSheetId="0" hidden="1">'BoQ1'!$A$11:$BC$47</definedName>
    <definedName name="_xlfn.SINGLE" hidden="1">#NAME?</definedName>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'BoQ1'!$A$1:$BC$47</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<sst xmlns="http://schemas.openxmlformats.org/spreadsheetml/2006/main" count="306" uniqueCount="124">
  <si>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</si>
  <si>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</si>
  <si>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</si>
  <si>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</si>
  <si>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</si>
  <si>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</si>
  <si>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</si>
  <si>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</si>
  <si>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</si>
  <si>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</si>
  <si>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</si>
  <si>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</si>
  <si>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</si>
  <si>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</si>
  <si>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</si>
  <si>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</si>
  <si>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</si>
  <si>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</si>
  <si>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</si>
  <si>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</si>
  <si>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</si>
  <si>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</si>
  <si>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</si>
  <si>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</si>
  <si>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</si>
  <si>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</si>
  <si>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</si>
  <si>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</si>
  <si>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</si>
  <si>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</si>
  <si>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</si>
  <si>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</si>
  <si>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</si>
  <si>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</si>
  <si>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</si>
  <si>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</si>
  <si>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</si>
  <si>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</si>
  <si>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</si>
  <si>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</si>
  <si>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</si>
  <si>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</si>
  <si>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item2</t>
  </si>
  <si>
    <t>item3</t>
  </si>
  <si>
    <t>Supplying, Conveying and fixing spls. Including ea</t>
  </si>
  <si>
    <t>item4</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</si>
  <si>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</si>
  <si>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</si>
  <si>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</si>
  <si>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</si>
  <si>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</si>
  <si>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</si>
  <si>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Select</t>
  </si>
  <si>
    <t>item no.1</t>
  </si>
  <si>
    <t>item no.2</t>
  </si>
  <si>
    <t>item no.3</t>
  </si>
  <si>
    <t>item no.5</t>
  </si>
  <si>
    <t>item no.8</t>
  </si>
  <si>
    <t>item no.10</t>
  </si>
  <si>
    <t>item no.18</t>
  </si>
  <si>
    <r>
      <t xml:space="preserve">TOTAL AMOUNT  
           in
     </t>
    </r>
    <r>
      <rPr>
        <b/>
        <sz val="11"/>
        <color indexed="10"/>
        <rFont val="Arial"/>
        <family val="2"/>
      </rPr>
      <t xml:space="preserve"> Rs.      P</t>
    </r>
  </si>
  <si>
    <t>item no.4</t>
  </si>
  <si>
    <t>item no.6</t>
  </si>
  <si>
    <t>item no.7</t>
  </si>
  <si>
    <t>item no.9</t>
  </si>
  <si>
    <t>item no.11</t>
  </si>
  <si>
    <t>item no.13</t>
  </si>
  <si>
    <t>item no.14</t>
  </si>
  <si>
    <t>item no.15</t>
  </si>
  <si>
    <t>item no.17</t>
  </si>
  <si>
    <t>Component</t>
  </si>
  <si>
    <t>item no.19</t>
  </si>
  <si>
    <t>item no.21</t>
  </si>
  <si>
    <t>item no.22</t>
  </si>
  <si>
    <t>item no.23</t>
  </si>
  <si>
    <t>item no.24</t>
  </si>
  <si>
    <t>item no.25</t>
  </si>
  <si>
    <t>item no.26</t>
  </si>
  <si>
    <t>item no.27</t>
  </si>
  <si>
    <t>item no.29</t>
  </si>
  <si>
    <t>item no.30</t>
  </si>
  <si>
    <t>item no.32</t>
  </si>
  <si>
    <t>item no.33</t>
  </si>
  <si>
    <t>item no.34</t>
  </si>
  <si>
    <t>item no.35</t>
  </si>
  <si>
    <t>item no.36</t>
  </si>
  <si>
    <t>sqm</t>
  </si>
  <si>
    <t>WATER SUPPLY</t>
  </si>
  <si>
    <t>Cutting holes up to 15x15 cm in R.C.C. floors and roofs for passing drain pipe etc. and repairing the hole after insertion of drain pipe etc. with cement concrete 1:2:4 (1 cement : 2 coarse sand : 4 graded stone aggregate 20 mm nominal size), including finishing complete so as to make it leak proof.</t>
  </si>
  <si>
    <t>metre</t>
  </si>
  <si>
    <t>each</t>
  </si>
  <si>
    <t>kg</t>
  </si>
  <si>
    <t>ROOFING</t>
  </si>
  <si>
    <t>REPAIRS TO BUILDING</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</si>
  <si>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</si>
  <si>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With cement mortar 1:4 (1cement: 4 coarse sand)</t>
  </si>
  <si>
    <t>Tender Inviting Authority: DOIP, IIT Kanpur</t>
  </si>
  <si>
    <t>WOOD AND P.V.C. WORKS</t>
  </si>
  <si>
    <t>Extra for providing frosted glass panes 4 mm thick instead of ordinary float glass panes 4 mm thick in doors, windows and clerestory window shutters. (Area of opening for glass panes excluding portion inside rebate shall be measured). s</t>
  </si>
  <si>
    <t>Making khurras 45x45 cm with average minimum thickness of 5 cm cement concrete 1:2:4 (1 cement : 2 coarse sand : 4 graded stone aggregate of 20 mm nominal size) over P.V.C. sheet 1 m x1 m x 400 micron, finished with 12 mm cement plaster 1:3 (1 cement : 3 coarse sand) and a coat of neat cement, rounding the edges and making and finishing the outlet complete.</t>
  </si>
  <si>
    <t>Providing and fixing on wall face unplasticised Rigid PVC rain water pipes conforming to IS : 13592 Type A, including jointing with seal ring conforming to IS : 5382, leaving 10 mm gap for thermal expansion, (i) Single socketed pipes.</t>
  </si>
  <si>
    <t>110 mm diameter</t>
  </si>
  <si>
    <t>Providing and fixing on wall face unplasticised - PVC moulded fittings/ accessories for unplasticised Rigid PVC rain water pipes conforming to IS : 13592 Type A, including jointing with seal ring conforming to IS : 5382, leaving 10 mm gap for thermal expansion.</t>
  </si>
  <si>
    <t>Single tee with door</t>
  </si>
  <si>
    <t>110x110x110 mm</t>
  </si>
  <si>
    <t>Shoe (Plain)</t>
  </si>
  <si>
    <t>110 mm Shoe</t>
  </si>
  <si>
    <t>ALUMINIUM WORK</t>
  </si>
  <si>
    <t>Providing and fixing aluminium work for doors, windows, ventilators and partitions with extruded built up standard tubular sections/ appropriate Z sections and other sections of approved make conforming to IS: 733 and IS: 1285, fixing with dash fasteners of required dia and size, including necessary filling up the gaps at junctions, i.e. at top, bottom and sides with required EPDM rubber/ neoprene gasket etc. Aluminium sections shall be smooth, rust free, straight, mitred and jointed mechanically wherever required including cleat angle, Aluminium snap beading for glazing / paneling, C.P. brass / stainless steel screws, all complete as per architectural drawings and the directions of Engineer-in-charge. (Glazing, paneling and dash fasteners to be paid for separately) :</t>
  </si>
  <si>
    <t>For fixed portion</t>
  </si>
  <si>
    <t>Anodised aluminium (anodised transparent or dyed to required shade according to IS: 1868, Minimum anodic coating of grade AC 15)</t>
  </si>
  <si>
    <t>Providing and fixing glazing in aluminium door, window, ventilator shutters and partitions etc. with EPDM rubber / neoprene gasket etc. complete as per the architectural drawings and the directions of engineer-in-charge . (Cost of aluminium snap beading shall be paid in basic item):</t>
  </si>
  <si>
    <t>With float glass panes of 4.0 mm thickness (weight not less than 10kg/sqm)</t>
  </si>
  <si>
    <t>WATER PROOFING</t>
  </si>
  <si>
    <t>Providing  and applying fibre reinforced elastomeric liquid water proofing membrane with resilient acrylic polymers having Sun Reflectivity Index (SRI) of 105 on top of concrete roof in three coats @10.76 litre/ 10 sqm. One coat of self-priming of elastomeric waterproofing liquid (dilution with water in the ratio of 3:1) and two coats of undiluted elastomeric waterproofing liquid (dry film thickness of complete application/system not less than 500 microns). The operation shall be carried out after scrapping and properly cleaning the surface to remove loose particles with wire brushes, complete in all respect as per the direction of Engineer-in-Charge.</t>
  </si>
  <si>
    <t>CONSERVATION OF HERITAGE BUILDINGS</t>
  </si>
  <si>
    <t>Providing and applying antifungal wash treatment using 3% solution of sodium pentachlorophenate, of reputed brand and manufacturer, on cleaned sand stone surface at desired locations as per direction of Engineer-in-charge (The rate is inclusive of all materials &amp; labours involved except scaffolding).</t>
  </si>
  <si>
    <t>NEW TECHNOLOGIES AND MATERIALS</t>
  </si>
  <si>
    <t>Providing, mixing and applying bonding coat of approved adhesive on chipped portion of RCC as per  specifications and direction of Engineer-In-charge complete in all respect.</t>
  </si>
  <si>
    <t>SBR Polymer (@10% of cement weight) modified cementitious bond coat @ 2.2 kg cement per sqm of surface area mixed with specified proportion of approved polymer</t>
  </si>
  <si>
    <t>Providing, mixing and applying SBR polymer (of approved make) modified Cement mortar in proportion of 1:4 (1 cement: 4 graded coarse sand with polymer minimum 2% by wt. of cement used)  as per specifications and directions of Engineer-in-charge.</t>
  </si>
  <si>
    <t>25 mm average thickness in 2 layers.</t>
  </si>
  <si>
    <t>Name of Work: Miscellaneous civil renovation and waterproofing works at Hall-4, IIT Kanpur</t>
  </si>
  <si>
    <t>NIT No:   Civil/28/02/2024-1</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</si>
</sst>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quot;$&quot;#,##0.00"/>
  </numFmts>
  <fonts count="68">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9"/>
      <color indexed="8"/>
      <name val="Tahoma"/>
      <family val="2"/>
    </font>
    <font>
      <sz val="9"/>
      <color indexed="8"/>
      <name val="Tahoma"/>
      <family val="2"/>
    </font>
    <font>
      <b/>
      <sz val="16"/>
      <color indexed="8"/>
      <name val="Calibri"/>
      <family val="2"/>
    </font>
    <font>
      <b/>
      <sz val="14"/>
      <name val="Arial"/>
      <family val="2"/>
    </font>
    <font>
      <sz val="8"/>
      <name val="Calibri"/>
      <family val="2"/>
    </font>
    <font>
      <sz val="12"/>
      <name val="Times New Roman"/>
      <family val="1"/>
    </font>
    <font>
      <b/>
      <sz val="12"/>
      <name val="Times New Roman"/>
      <family val="1"/>
    </font>
    <font>
      <sz val="11"/>
      <name val="Times New Roman"/>
      <family val="1"/>
    </font>
    <font>
      <b/>
      <sz val="14"/>
      <color indexed="10"/>
      <name val="Times New Roman"/>
      <family val="1"/>
    </font>
    <font>
      <sz val="11"/>
      <color indexed="31"/>
      <name val="Times New Roman"/>
      <family val="1"/>
    </font>
    <font>
      <b/>
      <sz val="12"/>
      <color indexed="10"/>
      <name val="Times New Roman"/>
      <family val="1"/>
    </font>
    <font>
      <b/>
      <sz val="12"/>
      <color indexed="16"/>
      <name val="Times New Roman"/>
      <family val="1"/>
    </font>
    <font>
      <b/>
      <sz val="11"/>
      <color indexed="16"/>
      <name val="Times New Roman"/>
      <family val="1"/>
    </font>
    <font>
      <b/>
      <sz val="11"/>
      <color indexed="10"/>
      <name val="Times New Roman"/>
      <family val="1"/>
    </font>
    <font>
      <b/>
      <sz val="14"/>
      <color indexed="57"/>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Arial Narrow"/>
      <family val="2"/>
    </font>
    <font>
      <sz val="12"/>
      <color indexed="8"/>
      <name val="Times New Roman"/>
      <family val="1"/>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Arial Narrow"/>
      <family val="2"/>
    </font>
    <font>
      <sz val="12"/>
      <color theme="1"/>
      <name val="Times New Roman"/>
      <family val="1"/>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right style="thin"/>
      <top style="thin"/>
      <bottom>
        <color indexed="63"/>
      </bottom>
    </border>
    <border>
      <left style="thin"/>
      <right style="thin"/>
      <top style="thin"/>
      <bottom style="thin"/>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style="thin">
        <color indexed="8"/>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61"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81">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7" fillId="0" borderId="14" xfId="59" applyNumberFormat="1" applyFont="1" applyFill="1" applyBorder="1" applyAlignment="1">
      <alignment horizontal="left" vertical="top"/>
      <protection/>
    </xf>
    <xf numFmtId="0" fontId="7" fillId="0" borderId="12" xfId="56" applyNumberFormat="1" applyFont="1" applyFill="1" applyBorder="1" applyAlignment="1">
      <alignment horizontal="center" vertical="top" wrapText="1"/>
      <protection/>
    </xf>
    <xf numFmtId="0" fontId="7" fillId="0" borderId="15" xfId="56" applyNumberFormat="1" applyFont="1" applyFill="1" applyBorder="1" applyAlignment="1">
      <alignment horizontal="center" vertical="top" wrapText="1"/>
      <protection/>
    </xf>
    <xf numFmtId="0" fontId="4" fillId="0" borderId="0" xfId="56" applyNumberFormat="1" applyFont="1" applyFill="1" applyAlignment="1">
      <alignment vertical="top" wrapText="1"/>
      <protection/>
    </xf>
    <xf numFmtId="0" fontId="7" fillId="0" borderId="0" xfId="56" applyNumberFormat="1" applyFont="1" applyFill="1" applyBorder="1" applyAlignment="1">
      <alignment horizontal="center" vertical="top" wrapText="1"/>
      <protection/>
    </xf>
    <xf numFmtId="0" fontId="7" fillId="0" borderId="16" xfId="56" applyNumberFormat="1" applyFont="1" applyFill="1" applyBorder="1" applyAlignment="1">
      <alignment horizontal="center" vertical="top" wrapText="1"/>
      <protection/>
    </xf>
    <xf numFmtId="0" fontId="17" fillId="0" borderId="16" xfId="56" applyNumberFormat="1" applyFont="1" applyFill="1" applyBorder="1" applyAlignment="1">
      <alignment horizontal="center" vertical="top" wrapText="1"/>
      <protection/>
    </xf>
    <xf numFmtId="0" fontId="7" fillId="0" borderId="17" xfId="59" applyNumberFormat="1" applyFont="1" applyFill="1" applyBorder="1" applyAlignment="1">
      <alignment horizontal="left" vertical="top"/>
      <protection/>
    </xf>
    <xf numFmtId="0" fontId="65" fillId="0" borderId="16" xfId="0" applyFont="1" applyFill="1" applyBorder="1" applyAlignment="1">
      <alignment horizontal="center" vertical="center"/>
    </xf>
    <xf numFmtId="0" fontId="5" fillId="0" borderId="0" xfId="56" applyNumberFormat="1" applyFont="1" applyFill="1" applyAlignment="1">
      <alignment vertical="top" wrapText="1"/>
      <protection/>
    </xf>
    <xf numFmtId="0" fontId="7" fillId="0" borderId="11" xfId="56" applyNumberFormat="1" applyFont="1" applyFill="1" applyBorder="1" applyAlignment="1">
      <alignment horizontal="center" vertical="center" wrapText="1"/>
      <protection/>
    </xf>
    <xf numFmtId="0" fontId="7" fillId="0" borderId="16" xfId="56" applyNumberFormat="1" applyFont="1" applyFill="1" applyBorder="1" applyAlignment="1">
      <alignment horizontal="center" vertical="center" wrapText="1"/>
      <protection/>
    </xf>
    <xf numFmtId="0" fontId="4" fillId="0" borderId="16" xfId="0" applyFont="1" applyFill="1" applyBorder="1" applyAlignment="1">
      <alignment horizontal="center" vertical="center"/>
    </xf>
    <xf numFmtId="0" fontId="66" fillId="0" borderId="16" xfId="0" applyFont="1" applyFill="1" applyBorder="1" applyAlignment="1">
      <alignment horizontal="justify" vertical="top" wrapText="1"/>
    </xf>
    <xf numFmtId="0" fontId="66" fillId="0" borderId="16" xfId="0" applyFont="1" applyFill="1" applyBorder="1" applyAlignment="1">
      <alignment horizontal="center" vertical="center"/>
    </xf>
    <xf numFmtId="0" fontId="66" fillId="0" borderId="16" xfId="0" applyFont="1" applyFill="1" applyBorder="1" applyAlignment="1">
      <alignment horizontal="center" vertical="center" wrapText="1"/>
    </xf>
    <xf numFmtId="2" fontId="19" fillId="0" borderId="16" xfId="55" applyNumberFormat="1" applyFont="1" applyFill="1" applyBorder="1" applyAlignment="1">
      <alignment horizontal="center" vertical="center" wrapText="1"/>
      <protection/>
    </xf>
    <xf numFmtId="2" fontId="20" fillId="0" borderId="16" xfId="56" applyNumberFormat="1" applyFont="1" applyFill="1" applyBorder="1" applyAlignment="1" applyProtection="1">
      <alignment horizontal="center" vertical="center"/>
      <protection locked="0"/>
    </xf>
    <xf numFmtId="2" fontId="19" fillId="0" borderId="16" xfId="59" applyNumberFormat="1" applyFont="1" applyFill="1" applyBorder="1" applyAlignment="1">
      <alignment horizontal="center" vertical="center"/>
      <protection/>
    </xf>
    <xf numFmtId="2" fontId="19" fillId="0" borderId="16" xfId="56" applyNumberFormat="1" applyFont="1" applyFill="1" applyBorder="1" applyAlignment="1">
      <alignment horizontal="center" vertical="center"/>
      <protection/>
    </xf>
    <xf numFmtId="2" fontId="20" fillId="33" borderId="16" xfId="56" applyNumberFormat="1" applyFont="1" applyFill="1" applyBorder="1" applyAlignment="1" applyProtection="1">
      <alignment horizontal="center" vertical="center"/>
      <protection locked="0"/>
    </xf>
    <xf numFmtId="2" fontId="20" fillId="0" borderId="16" xfId="56" applyNumberFormat="1" applyFont="1" applyFill="1" applyBorder="1" applyAlignment="1" applyProtection="1">
      <alignment horizontal="center" vertical="center" wrapText="1"/>
      <protection locked="0"/>
    </xf>
    <xf numFmtId="2" fontId="20" fillId="0" borderId="16" xfId="59" applyNumberFormat="1" applyFont="1" applyFill="1" applyBorder="1" applyAlignment="1">
      <alignment horizontal="center" vertical="center"/>
      <protection/>
    </xf>
    <xf numFmtId="2" fontId="20" fillId="0" borderId="16" xfId="58" applyNumberFormat="1" applyFont="1" applyFill="1" applyBorder="1" applyAlignment="1">
      <alignment horizontal="left" vertical="center"/>
      <protection/>
    </xf>
    <xf numFmtId="0" fontId="19" fillId="0" borderId="16" xfId="59" applyNumberFormat="1" applyFont="1" applyFill="1" applyBorder="1" applyAlignment="1">
      <alignment horizontal="left" vertical="center" wrapText="1"/>
      <protection/>
    </xf>
    <xf numFmtId="0" fontId="21" fillId="0" borderId="18" xfId="59" applyNumberFormat="1" applyFont="1" applyFill="1" applyBorder="1" applyAlignment="1">
      <alignment vertical="top"/>
      <protection/>
    </xf>
    <xf numFmtId="0" fontId="21" fillId="0" borderId="0" xfId="59" applyNumberFormat="1" applyFont="1" applyFill="1" applyBorder="1" applyAlignment="1">
      <alignment vertical="top"/>
      <protection/>
    </xf>
    <xf numFmtId="0" fontId="22" fillId="0" borderId="19" xfId="59" applyNumberFormat="1" applyFont="1" applyFill="1" applyBorder="1" applyAlignment="1">
      <alignment vertical="top"/>
      <protection/>
    </xf>
    <xf numFmtId="0" fontId="21" fillId="0" borderId="19" xfId="59" applyNumberFormat="1" applyFont="1" applyFill="1" applyBorder="1" applyAlignment="1">
      <alignment vertical="top"/>
      <protection/>
    </xf>
    <xf numFmtId="0" fontId="21" fillId="0" borderId="0" xfId="56" applyNumberFormat="1" applyFont="1" applyFill="1" applyAlignment="1">
      <alignment vertical="top"/>
      <protection/>
    </xf>
    <xf numFmtId="2" fontId="22" fillId="0" borderId="20" xfId="59" applyNumberFormat="1" applyFont="1" applyFill="1" applyBorder="1" applyAlignment="1">
      <alignment vertical="top"/>
      <protection/>
    </xf>
    <xf numFmtId="2" fontId="22" fillId="0" borderId="21" xfId="59" applyNumberFormat="1" applyFont="1" applyFill="1" applyBorder="1" applyAlignment="1">
      <alignment vertical="top"/>
      <protection/>
    </xf>
    <xf numFmtId="0" fontId="23" fillId="0" borderId="12" xfId="56" applyNumberFormat="1" applyFont="1" applyFill="1" applyBorder="1" applyAlignment="1" applyProtection="1">
      <alignment vertical="top"/>
      <protection/>
    </xf>
    <xf numFmtId="0" fontId="24" fillId="0" borderId="11" xfId="59" applyNumberFormat="1" applyFont="1" applyFill="1" applyBorder="1" applyAlignment="1" applyProtection="1">
      <alignment vertical="center" wrapText="1"/>
      <protection locked="0"/>
    </xf>
    <xf numFmtId="0" fontId="25" fillId="33" borderId="11" xfId="59" applyNumberFormat="1" applyFont="1" applyFill="1" applyBorder="1" applyAlignment="1" applyProtection="1">
      <alignment vertical="center" wrapText="1"/>
      <protection locked="0"/>
    </xf>
    <xf numFmtId="10" fontId="26" fillId="33" borderId="11" xfId="66" applyNumberFormat="1" applyFont="1" applyFill="1" applyBorder="1" applyAlignment="1" applyProtection="1">
      <alignment horizontal="center" vertical="center"/>
      <protection locked="0"/>
    </xf>
    <xf numFmtId="0" fontId="23" fillId="0" borderId="11" xfId="59" applyNumberFormat="1" applyFont="1" applyFill="1" applyBorder="1" applyAlignment="1">
      <alignment vertical="top"/>
      <protection/>
    </xf>
    <xf numFmtId="0" fontId="21" fillId="0" borderId="11" xfId="56" applyNumberFormat="1" applyFont="1" applyFill="1" applyBorder="1" applyAlignment="1" applyProtection="1">
      <alignment vertical="top"/>
      <protection/>
    </xf>
    <xf numFmtId="0" fontId="27" fillId="0" borderId="11" xfId="59" applyNumberFormat="1" applyFont="1" applyFill="1" applyBorder="1" applyAlignment="1" applyProtection="1">
      <alignment vertical="center" wrapText="1"/>
      <protection locked="0"/>
    </xf>
    <xf numFmtId="0" fontId="27" fillId="0" borderId="11" xfId="66" applyNumberFormat="1" applyFont="1" applyFill="1" applyBorder="1" applyAlignment="1" applyProtection="1">
      <alignment vertical="center" wrapText="1"/>
      <protection locked="0"/>
    </xf>
    <xf numFmtId="0" fontId="24" fillId="0" borderId="11" xfId="59" applyNumberFormat="1" applyFont="1" applyFill="1" applyBorder="1" applyAlignment="1" applyProtection="1">
      <alignment vertical="center" wrapText="1"/>
      <protection/>
    </xf>
    <xf numFmtId="0" fontId="21" fillId="0" borderId="0" xfId="56" applyNumberFormat="1" applyFont="1" applyFill="1" applyAlignment="1" applyProtection="1">
      <alignment vertical="top"/>
      <protection/>
    </xf>
    <xf numFmtId="2" fontId="28" fillId="0" borderId="13" xfId="59" applyNumberFormat="1" applyFont="1" applyFill="1" applyBorder="1" applyAlignment="1">
      <alignment vertical="top"/>
      <protection/>
    </xf>
    <xf numFmtId="2" fontId="22" fillId="0" borderId="22" xfId="59" applyNumberFormat="1" applyFont="1" applyFill="1" applyBorder="1" applyAlignment="1">
      <alignment horizontal="right" vertical="top"/>
      <protection/>
    </xf>
    <xf numFmtId="0" fontId="21" fillId="0" borderId="13" xfId="59" applyNumberFormat="1" applyFont="1" applyFill="1" applyBorder="1" applyAlignment="1">
      <alignment vertical="top" wrapText="1"/>
      <protection/>
    </xf>
    <xf numFmtId="0" fontId="7" fillId="0" borderId="23" xfId="56" applyNumberFormat="1" applyFont="1" applyFill="1" applyBorder="1" applyAlignment="1" applyProtection="1">
      <alignment horizontal="center" vertical="top"/>
      <protection/>
    </xf>
    <xf numFmtId="0" fontId="7" fillId="0" borderId="24" xfId="56" applyNumberFormat="1" applyFont="1" applyFill="1" applyBorder="1" applyAlignment="1" applyProtection="1">
      <alignment horizontal="center" vertical="top"/>
      <protection/>
    </xf>
    <xf numFmtId="0" fontId="7" fillId="0" borderId="25" xfId="56" applyNumberFormat="1" applyFont="1" applyFill="1" applyBorder="1" applyAlignment="1" applyProtection="1">
      <alignment horizontal="center" vertical="top"/>
      <protection/>
    </xf>
    <xf numFmtId="0" fontId="22" fillId="0" borderId="13" xfId="59" applyNumberFormat="1" applyFont="1" applyFill="1" applyBorder="1" applyAlignment="1">
      <alignment horizontal="center" vertical="top" wrapText="1"/>
      <protection/>
    </xf>
    <xf numFmtId="0" fontId="11" fillId="0" borderId="13" xfId="56" applyNumberFormat="1" applyFont="1" applyFill="1" applyBorder="1" applyAlignment="1">
      <alignment horizontal="center" vertical="center"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19"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16"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2514600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sheetPr>
  <dimension ref="A1:II47"/>
  <sheetViews>
    <sheetView showGridLines="0" zoomScale="75" zoomScaleNormal="75" zoomScalePageLayoutView="0" workbookViewId="0" topLeftCell="A38">
      <selection activeCell="E46" sqref="E46"/>
    </sheetView>
  </sheetViews>
  <sheetFormatPr defaultColWidth="9.140625" defaultRowHeight="15"/>
  <cols>
    <col min="1" max="1" width="9.57421875" style="1" customWidth="1"/>
    <col min="2" max="2" width="65.140625" style="1" customWidth="1"/>
    <col min="3" max="3" width="19.57421875" style="1" hidden="1" customWidth="1"/>
    <col min="4" max="4" width="10.57421875" style="1" customWidth="1"/>
    <col min="5" max="5" width="9.28125" style="1" customWidth="1"/>
    <col min="6" max="6" width="18.421875" style="1" customWidth="1"/>
    <col min="7" max="13" width="0" style="1" hidden="1" customWidth="1"/>
    <col min="14" max="14" width="0" style="2" hidden="1" customWidth="1"/>
    <col min="15" max="51" width="0" style="1" hidden="1" customWidth="1"/>
    <col min="52" max="52" width="0.13671875" style="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27" customHeight="1">
      <c r="A1" s="75" t="str">
        <f>B2&amp;" BoQ"</f>
        <v>Percentage BoQ</v>
      </c>
      <c r="B1" s="75"/>
      <c r="C1" s="75"/>
      <c r="D1" s="75"/>
      <c r="E1" s="75"/>
      <c r="F1" s="75"/>
      <c r="G1" s="75"/>
      <c r="H1" s="75"/>
      <c r="I1" s="75"/>
      <c r="J1" s="75"/>
      <c r="K1" s="75"/>
      <c r="L1" s="75"/>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4" t="s">
        <v>6</v>
      </c>
      <c r="IE3" s="6"/>
      <c r="IF3" s="6"/>
      <c r="IG3" s="6"/>
      <c r="IH3" s="6"/>
      <c r="II3" s="6"/>
    </row>
    <row r="4" spans="1:243" s="9" customFormat="1" ht="30.75" customHeight="1">
      <c r="A4" s="76" t="s">
        <v>96</v>
      </c>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IE4" s="10"/>
      <c r="IF4" s="10"/>
      <c r="IG4" s="10"/>
      <c r="IH4" s="10"/>
      <c r="II4" s="10"/>
    </row>
    <row r="5" spans="1:243" s="9" customFormat="1" ht="38.25" customHeight="1">
      <c r="A5" s="76" t="s">
        <v>122</v>
      </c>
      <c r="B5" s="76"/>
      <c r="C5" s="76"/>
      <c r="D5" s="76"/>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IE5" s="10"/>
      <c r="IF5" s="10"/>
      <c r="IG5" s="10"/>
      <c r="IH5" s="10"/>
      <c r="II5" s="10"/>
    </row>
    <row r="6" spans="1:243" s="9" customFormat="1" ht="30.75" customHeight="1">
      <c r="A6" s="76" t="s">
        <v>123</v>
      </c>
      <c r="B6" s="76"/>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c r="AM6" s="76"/>
      <c r="AN6" s="76"/>
      <c r="AO6" s="76"/>
      <c r="AP6" s="76"/>
      <c r="AQ6" s="76"/>
      <c r="AR6" s="76"/>
      <c r="AS6" s="76"/>
      <c r="AT6" s="76"/>
      <c r="AU6" s="76"/>
      <c r="AV6" s="76"/>
      <c r="AW6" s="76"/>
      <c r="AX6" s="76"/>
      <c r="AY6" s="76"/>
      <c r="AZ6" s="76"/>
      <c r="BA6" s="76"/>
      <c r="BB6" s="76"/>
      <c r="BC6" s="76"/>
      <c r="IE6" s="10"/>
      <c r="IF6" s="10"/>
      <c r="IG6" s="10"/>
      <c r="IH6" s="10"/>
      <c r="II6" s="10"/>
    </row>
    <row r="7" spans="1:243" s="9" customFormat="1" ht="29.25" customHeight="1" hidden="1">
      <c r="A7" s="77" t="s">
        <v>7</v>
      </c>
      <c r="B7" s="77"/>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c r="IE7" s="10"/>
      <c r="IF7" s="10"/>
      <c r="IG7" s="10"/>
      <c r="IH7" s="10"/>
      <c r="II7" s="10"/>
    </row>
    <row r="8" spans="1:243" s="12" customFormat="1" ht="58.5" customHeight="1">
      <c r="A8" s="11" t="s">
        <v>50</v>
      </c>
      <c r="B8" s="78"/>
      <c r="C8" s="78"/>
      <c r="D8" s="78"/>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8"/>
      <c r="AU8" s="78"/>
      <c r="AV8" s="78"/>
      <c r="AW8" s="78"/>
      <c r="AX8" s="78"/>
      <c r="AY8" s="78"/>
      <c r="AZ8" s="78"/>
      <c r="BA8" s="78"/>
      <c r="BB8" s="78"/>
      <c r="BC8" s="78"/>
      <c r="IE8" s="13"/>
      <c r="IF8" s="13"/>
      <c r="IG8" s="13"/>
      <c r="IH8" s="13"/>
      <c r="II8" s="13"/>
    </row>
    <row r="9" spans="1:243" s="14" customFormat="1" ht="61.5" customHeight="1">
      <c r="A9" s="74" t="s">
        <v>8</v>
      </c>
      <c r="B9" s="74"/>
      <c r="C9" s="74"/>
      <c r="D9" s="74"/>
      <c r="E9" s="74"/>
      <c r="F9" s="74"/>
      <c r="G9" s="74"/>
      <c r="H9" s="74"/>
      <c r="I9" s="74"/>
      <c r="J9" s="74"/>
      <c r="K9" s="74"/>
      <c r="L9" s="74"/>
      <c r="M9" s="74"/>
      <c r="N9" s="74"/>
      <c r="O9" s="74"/>
      <c r="P9" s="74"/>
      <c r="Q9" s="74"/>
      <c r="R9" s="74"/>
      <c r="S9" s="74"/>
      <c r="T9" s="74"/>
      <c r="U9" s="74"/>
      <c r="V9" s="74"/>
      <c r="W9" s="74"/>
      <c r="X9" s="74"/>
      <c r="Y9" s="74"/>
      <c r="Z9" s="74"/>
      <c r="AA9" s="74"/>
      <c r="AB9" s="74"/>
      <c r="AC9" s="74"/>
      <c r="AD9" s="74"/>
      <c r="AE9" s="74"/>
      <c r="AF9" s="74"/>
      <c r="AG9" s="74"/>
      <c r="AH9" s="74"/>
      <c r="AI9" s="74"/>
      <c r="AJ9" s="74"/>
      <c r="AK9" s="74"/>
      <c r="AL9" s="74"/>
      <c r="AM9" s="74"/>
      <c r="AN9" s="74"/>
      <c r="AO9" s="74"/>
      <c r="AP9" s="74"/>
      <c r="AQ9" s="74"/>
      <c r="AR9" s="74"/>
      <c r="AS9" s="74"/>
      <c r="AT9" s="74"/>
      <c r="AU9" s="74"/>
      <c r="AV9" s="74"/>
      <c r="AW9" s="74"/>
      <c r="AX9" s="74"/>
      <c r="AY9" s="74"/>
      <c r="AZ9" s="74"/>
      <c r="BA9" s="74"/>
      <c r="BB9" s="74"/>
      <c r="BC9" s="74"/>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7.5" customHeight="1">
      <c r="A11" s="16" t="s">
        <v>15</v>
      </c>
      <c r="B11" s="16" t="s">
        <v>16</v>
      </c>
      <c r="C11" s="16" t="s">
        <v>17</v>
      </c>
      <c r="D11" s="16" t="s">
        <v>18</v>
      </c>
      <c r="E11" s="16" t="s">
        <v>19</v>
      </c>
      <c r="F11" s="16" t="s">
        <v>51</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60</v>
      </c>
      <c r="BB11" s="20" t="s">
        <v>32</v>
      </c>
      <c r="BC11" s="20" t="s">
        <v>33</v>
      </c>
      <c r="IE11" s="18"/>
      <c r="IF11" s="18"/>
      <c r="IG11" s="18"/>
      <c r="IH11" s="18"/>
      <c r="II11" s="18"/>
    </row>
    <row r="12" spans="1:243" s="17" customFormat="1" ht="15">
      <c r="A12" s="35">
        <v>1</v>
      </c>
      <c r="B12" s="16">
        <v>2</v>
      </c>
      <c r="C12" s="26">
        <v>3</v>
      </c>
      <c r="D12" s="27">
        <v>4</v>
      </c>
      <c r="E12" s="27">
        <v>5</v>
      </c>
      <c r="F12" s="27">
        <v>6</v>
      </c>
      <c r="G12" s="27">
        <v>7</v>
      </c>
      <c r="H12" s="27">
        <v>8</v>
      </c>
      <c r="I12" s="27">
        <v>9</v>
      </c>
      <c r="J12" s="27">
        <v>10</v>
      </c>
      <c r="K12" s="27">
        <v>11</v>
      </c>
      <c r="L12" s="27">
        <v>12</v>
      </c>
      <c r="M12" s="27">
        <v>13</v>
      </c>
      <c r="N12" s="27">
        <v>14</v>
      </c>
      <c r="O12" s="27">
        <v>15</v>
      </c>
      <c r="P12" s="27">
        <v>16</v>
      </c>
      <c r="Q12" s="27">
        <v>17</v>
      </c>
      <c r="R12" s="27">
        <v>18</v>
      </c>
      <c r="S12" s="27">
        <v>19</v>
      </c>
      <c r="T12" s="27">
        <v>20</v>
      </c>
      <c r="U12" s="27">
        <v>21</v>
      </c>
      <c r="V12" s="27">
        <v>22</v>
      </c>
      <c r="W12" s="27">
        <v>23</v>
      </c>
      <c r="X12" s="27">
        <v>24</v>
      </c>
      <c r="Y12" s="27">
        <v>25</v>
      </c>
      <c r="Z12" s="27">
        <v>26</v>
      </c>
      <c r="AA12" s="27">
        <v>27</v>
      </c>
      <c r="AB12" s="27">
        <v>28</v>
      </c>
      <c r="AC12" s="27">
        <v>29</v>
      </c>
      <c r="AD12" s="27">
        <v>30</v>
      </c>
      <c r="AE12" s="27">
        <v>31</v>
      </c>
      <c r="AF12" s="27">
        <v>32</v>
      </c>
      <c r="AG12" s="27">
        <v>33</v>
      </c>
      <c r="AH12" s="27">
        <v>34</v>
      </c>
      <c r="AI12" s="27">
        <v>35</v>
      </c>
      <c r="AJ12" s="27">
        <v>36</v>
      </c>
      <c r="AK12" s="27">
        <v>37</v>
      </c>
      <c r="AL12" s="27">
        <v>38</v>
      </c>
      <c r="AM12" s="27">
        <v>39</v>
      </c>
      <c r="AN12" s="27">
        <v>40</v>
      </c>
      <c r="AO12" s="27">
        <v>41</v>
      </c>
      <c r="AP12" s="27">
        <v>42</v>
      </c>
      <c r="AQ12" s="27">
        <v>43</v>
      </c>
      <c r="AR12" s="27">
        <v>44</v>
      </c>
      <c r="AS12" s="27">
        <v>45</v>
      </c>
      <c r="AT12" s="27">
        <v>46</v>
      </c>
      <c r="AU12" s="27">
        <v>47</v>
      </c>
      <c r="AV12" s="27">
        <v>48</v>
      </c>
      <c r="AW12" s="27">
        <v>49</v>
      </c>
      <c r="AX12" s="27">
        <v>50</v>
      </c>
      <c r="AY12" s="27">
        <v>51</v>
      </c>
      <c r="AZ12" s="27">
        <v>52</v>
      </c>
      <c r="BA12" s="30">
        <v>7</v>
      </c>
      <c r="BB12" s="30">
        <v>54</v>
      </c>
      <c r="BC12" s="30">
        <v>8</v>
      </c>
      <c r="IE12" s="18"/>
      <c r="IF12" s="18"/>
      <c r="IG12" s="18"/>
      <c r="IH12" s="18"/>
      <c r="II12" s="18"/>
    </row>
    <row r="13" spans="1:243" s="17" customFormat="1" ht="18">
      <c r="A13" s="36">
        <v>1</v>
      </c>
      <c r="B13" s="31" t="s">
        <v>70</v>
      </c>
      <c r="C13" s="29"/>
      <c r="D13" s="70"/>
      <c r="E13" s="71"/>
      <c r="F13" s="71"/>
      <c r="G13" s="71"/>
      <c r="H13" s="71"/>
      <c r="I13" s="71"/>
      <c r="J13" s="71"/>
      <c r="K13" s="71"/>
      <c r="L13" s="71"/>
      <c r="M13" s="71"/>
      <c r="N13" s="71"/>
      <c r="O13" s="71"/>
      <c r="P13" s="71"/>
      <c r="Q13" s="71"/>
      <c r="R13" s="71"/>
      <c r="S13" s="71"/>
      <c r="T13" s="71"/>
      <c r="U13" s="71"/>
      <c r="V13" s="71"/>
      <c r="W13" s="71"/>
      <c r="X13" s="71"/>
      <c r="Y13" s="71"/>
      <c r="Z13" s="71"/>
      <c r="AA13" s="71"/>
      <c r="AB13" s="71"/>
      <c r="AC13" s="71"/>
      <c r="AD13" s="71"/>
      <c r="AE13" s="71"/>
      <c r="AF13" s="71"/>
      <c r="AG13" s="71"/>
      <c r="AH13" s="71"/>
      <c r="AI13" s="71"/>
      <c r="AJ13" s="71"/>
      <c r="AK13" s="71"/>
      <c r="AL13" s="71"/>
      <c r="AM13" s="71"/>
      <c r="AN13" s="71"/>
      <c r="AO13" s="71"/>
      <c r="AP13" s="71"/>
      <c r="AQ13" s="71"/>
      <c r="AR13" s="71"/>
      <c r="AS13" s="71"/>
      <c r="AT13" s="71"/>
      <c r="AU13" s="71"/>
      <c r="AV13" s="71"/>
      <c r="AW13" s="71"/>
      <c r="AX13" s="71"/>
      <c r="AY13" s="71"/>
      <c r="AZ13" s="71"/>
      <c r="BA13" s="71"/>
      <c r="BB13" s="71"/>
      <c r="BC13" s="72"/>
      <c r="IA13" s="17">
        <v>1</v>
      </c>
      <c r="IB13" s="17" t="s">
        <v>70</v>
      </c>
      <c r="IE13" s="18"/>
      <c r="IF13" s="18"/>
      <c r="IG13" s="18"/>
      <c r="IH13" s="18"/>
      <c r="II13" s="18"/>
    </row>
    <row r="14" spans="1:243" s="21" customFormat="1" ht="15.75">
      <c r="A14" s="37">
        <v>1.01</v>
      </c>
      <c r="B14" s="38" t="s">
        <v>97</v>
      </c>
      <c r="C14" s="33" t="s">
        <v>53</v>
      </c>
      <c r="D14" s="70"/>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2"/>
      <c r="IA14" s="21">
        <v>1.01</v>
      </c>
      <c r="IB14" s="21" t="s">
        <v>97</v>
      </c>
      <c r="IC14" s="21" t="s">
        <v>53</v>
      </c>
      <c r="IE14" s="22"/>
      <c r="IF14" s="22" t="s">
        <v>34</v>
      </c>
      <c r="IG14" s="22" t="s">
        <v>35</v>
      </c>
      <c r="IH14" s="22">
        <v>10</v>
      </c>
      <c r="II14" s="22" t="s">
        <v>36</v>
      </c>
    </row>
    <row r="15" spans="1:243" s="21" customFormat="1" ht="63">
      <c r="A15" s="36">
        <v>1.02</v>
      </c>
      <c r="B15" s="38" t="s">
        <v>98</v>
      </c>
      <c r="C15" s="33" t="s">
        <v>54</v>
      </c>
      <c r="D15" s="39">
        <v>116</v>
      </c>
      <c r="E15" s="40" t="s">
        <v>86</v>
      </c>
      <c r="F15" s="41">
        <v>130.21</v>
      </c>
      <c r="G15" s="42"/>
      <c r="H15" s="42"/>
      <c r="I15" s="43" t="s">
        <v>38</v>
      </c>
      <c r="J15" s="44">
        <f>IF(I15="Less(-)",-1,1)</f>
        <v>1</v>
      </c>
      <c r="K15" s="42" t="s">
        <v>39</v>
      </c>
      <c r="L15" s="42" t="s">
        <v>4</v>
      </c>
      <c r="M15" s="45"/>
      <c r="N15" s="42"/>
      <c r="O15" s="42"/>
      <c r="P15" s="46"/>
      <c r="Q15" s="42"/>
      <c r="R15" s="42"/>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7">
        <f>ROUND(total_amount_ba($B$2,$D$2,D15,F15,J15,K15,M15),0)</f>
        <v>15104</v>
      </c>
      <c r="BB15" s="48">
        <f>BA15+SUM(N15:AZ15)</f>
        <v>15104</v>
      </c>
      <c r="BC15" s="49" t="str">
        <f>SpellNumber(L15,BB15)</f>
        <v>INR  Fifteen Thousand One Hundred &amp; Four  Only</v>
      </c>
      <c r="IA15" s="21">
        <v>1.02</v>
      </c>
      <c r="IB15" s="21" t="s">
        <v>98</v>
      </c>
      <c r="IC15" s="21" t="s">
        <v>54</v>
      </c>
      <c r="ID15" s="21">
        <v>116</v>
      </c>
      <c r="IE15" s="22" t="s">
        <v>86</v>
      </c>
      <c r="IF15" s="22" t="s">
        <v>40</v>
      </c>
      <c r="IG15" s="22" t="s">
        <v>35</v>
      </c>
      <c r="IH15" s="22">
        <v>123.223</v>
      </c>
      <c r="II15" s="22" t="s">
        <v>37</v>
      </c>
    </row>
    <row r="16" spans="1:243" s="21" customFormat="1" ht="15.75">
      <c r="A16" s="37">
        <v>1.03</v>
      </c>
      <c r="B16" s="38" t="s">
        <v>92</v>
      </c>
      <c r="C16" s="39" t="s">
        <v>55</v>
      </c>
      <c r="D16" s="70"/>
      <c r="E16" s="71"/>
      <c r="F16" s="71"/>
      <c r="G16" s="71"/>
      <c r="H16" s="71"/>
      <c r="I16" s="71"/>
      <c r="J16" s="71"/>
      <c r="K16" s="71"/>
      <c r="L16" s="71"/>
      <c r="M16" s="71"/>
      <c r="N16" s="71"/>
      <c r="O16" s="71"/>
      <c r="P16" s="71"/>
      <c r="Q16" s="71"/>
      <c r="R16" s="71"/>
      <c r="S16" s="71"/>
      <c r="T16" s="71"/>
      <c r="U16" s="71"/>
      <c r="V16" s="71"/>
      <c r="W16" s="71"/>
      <c r="X16" s="71"/>
      <c r="Y16" s="71"/>
      <c r="Z16" s="71"/>
      <c r="AA16" s="71"/>
      <c r="AB16" s="71"/>
      <c r="AC16" s="71"/>
      <c r="AD16" s="71"/>
      <c r="AE16" s="71"/>
      <c r="AF16" s="71"/>
      <c r="AG16" s="71"/>
      <c r="AH16" s="71"/>
      <c r="AI16" s="71"/>
      <c r="AJ16" s="71"/>
      <c r="AK16" s="71"/>
      <c r="AL16" s="71"/>
      <c r="AM16" s="71"/>
      <c r="AN16" s="71"/>
      <c r="AO16" s="71"/>
      <c r="AP16" s="71"/>
      <c r="AQ16" s="71"/>
      <c r="AR16" s="71"/>
      <c r="AS16" s="71"/>
      <c r="AT16" s="71"/>
      <c r="AU16" s="71"/>
      <c r="AV16" s="71"/>
      <c r="AW16" s="71"/>
      <c r="AX16" s="71"/>
      <c r="AY16" s="71"/>
      <c r="AZ16" s="71"/>
      <c r="BA16" s="71"/>
      <c r="BB16" s="71"/>
      <c r="BC16" s="72"/>
      <c r="IA16" s="21">
        <v>1.03</v>
      </c>
      <c r="IB16" s="21" t="s">
        <v>92</v>
      </c>
      <c r="IC16" s="21" t="s">
        <v>55</v>
      </c>
      <c r="IE16" s="22"/>
      <c r="IF16" s="22" t="s">
        <v>41</v>
      </c>
      <c r="IG16" s="22" t="s">
        <v>42</v>
      </c>
      <c r="IH16" s="22">
        <v>213</v>
      </c>
      <c r="II16" s="22" t="s">
        <v>37</v>
      </c>
    </row>
    <row r="17" spans="1:243" s="21" customFormat="1" ht="110.25">
      <c r="A17" s="37">
        <v>1.04</v>
      </c>
      <c r="B17" s="38" t="s">
        <v>99</v>
      </c>
      <c r="C17" s="39" t="s">
        <v>61</v>
      </c>
      <c r="D17" s="39">
        <v>12</v>
      </c>
      <c r="E17" s="40" t="s">
        <v>90</v>
      </c>
      <c r="F17" s="41">
        <v>233.76</v>
      </c>
      <c r="G17" s="42"/>
      <c r="H17" s="42"/>
      <c r="I17" s="43" t="s">
        <v>38</v>
      </c>
      <c r="J17" s="44">
        <f>IF(I17="Less(-)",-1,1)</f>
        <v>1</v>
      </c>
      <c r="K17" s="42" t="s">
        <v>39</v>
      </c>
      <c r="L17" s="42" t="s">
        <v>4</v>
      </c>
      <c r="M17" s="45"/>
      <c r="N17" s="42"/>
      <c r="O17" s="42"/>
      <c r="P17" s="46"/>
      <c r="Q17" s="42"/>
      <c r="R17" s="42"/>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7">
        <f>ROUND(total_amount_ba($B$2,$D$2,D17,F17,J17,K17,M17),0)</f>
        <v>2805</v>
      </c>
      <c r="BB17" s="48">
        <f>BA17+SUM(N17:AZ17)</f>
        <v>2805</v>
      </c>
      <c r="BC17" s="49" t="str">
        <f>SpellNumber(L17,BB17)</f>
        <v>INR  Two Thousand Eight Hundred &amp; Five  Only</v>
      </c>
      <c r="IA17" s="21">
        <v>1.04</v>
      </c>
      <c r="IB17" s="21" t="s">
        <v>99</v>
      </c>
      <c r="IC17" s="21" t="s">
        <v>61</v>
      </c>
      <c r="ID17" s="21">
        <v>12</v>
      </c>
      <c r="IE17" s="22" t="s">
        <v>90</v>
      </c>
      <c r="IF17" s="22"/>
      <c r="IG17" s="22"/>
      <c r="IH17" s="22"/>
      <c r="II17" s="22"/>
    </row>
    <row r="18" spans="1:243" s="21" customFormat="1" ht="63">
      <c r="A18" s="36">
        <v>1.05</v>
      </c>
      <c r="B18" s="38" t="s">
        <v>100</v>
      </c>
      <c r="C18" s="39" t="s">
        <v>56</v>
      </c>
      <c r="D18" s="70"/>
      <c r="E18" s="71"/>
      <c r="F18" s="71"/>
      <c r="G18" s="71"/>
      <c r="H18" s="71"/>
      <c r="I18" s="71"/>
      <c r="J18" s="71"/>
      <c r="K18" s="71"/>
      <c r="L18" s="71"/>
      <c r="M18" s="71"/>
      <c r="N18" s="71"/>
      <c r="O18" s="71"/>
      <c r="P18" s="71"/>
      <c r="Q18" s="71"/>
      <c r="R18" s="71"/>
      <c r="S18" s="71"/>
      <c r="T18" s="71"/>
      <c r="U18" s="71"/>
      <c r="V18" s="71"/>
      <c r="W18" s="71"/>
      <c r="X18" s="71"/>
      <c r="Y18" s="71"/>
      <c r="Z18" s="71"/>
      <c r="AA18" s="71"/>
      <c r="AB18" s="71"/>
      <c r="AC18" s="71"/>
      <c r="AD18" s="71"/>
      <c r="AE18" s="71"/>
      <c r="AF18" s="71"/>
      <c r="AG18" s="71"/>
      <c r="AH18" s="71"/>
      <c r="AI18" s="71"/>
      <c r="AJ18" s="71"/>
      <c r="AK18" s="71"/>
      <c r="AL18" s="71"/>
      <c r="AM18" s="71"/>
      <c r="AN18" s="71"/>
      <c r="AO18" s="71"/>
      <c r="AP18" s="71"/>
      <c r="AQ18" s="71"/>
      <c r="AR18" s="71"/>
      <c r="AS18" s="71"/>
      <c r="AT18" s="71"/>
      <c r="AU18" s="71"/>
      <c r="AV18" s="71"/>
      <c r="AW18" s="71"/>
      <c r="AX18" s="71"/>
      <c r="AY18" s="71"/>
      <c r="AZ18" s="71"/>
      <c r="BA18" s="71"/>
      <c r="BB18" s="71"/>
      <c r="BC18" s="72"/>
      <c r="IA18" s="21">
        <v>1.05</v>
      </c>
      <c r="IB18" s="21" t="s">
        <v>100</v>
      </c>
      <c r="IC18" s="21" t="s">
        <v>56</v>
      </c>
      <c r="IE18" s="22"/>
      <c r="IF18" s="22"/>
      <c r="IG18" s="22"/>
      <c r="IH18" s="22"/>
      <c r="II18" s="22"/>
    </row>
    <row r="19" spans="1:243" s="21" customFormat="1" ht="37.5" customHeight="1">
      <c r="A19" s="37">
        <v>1.06</v>
      </c>
      <c r="B19" s="38" t="s">
        <v>101</v>
      </c>
      <c r="C19" s="39" t="s">
        <v>62</v>
      </c>
      <c r="D19" s="39">
        <v>45</v>
      </c>
      <c r="E19" s="40" t="s">
        <v>89</v>
      </c>
      <c r="F19" s="41">
        <v>280.36</v>
      </c>
      <c r="G19" s="42"/>
      <c r="H19" s="42"/>
      <c r="I19" s="43" t="s">
        <v>38</v>
      </c>
      <c r="J19" s="44">
        <f>IF(I19="Less(-)",-1,1)</f>
        <v>1</v>
      </c>
      <c r="K19" s="42" t="s">
        <v>39</v>
      </c>
      <c r="L19" s="42" t="s">
        <v>4</v>
      </c>
      <c r="M19" s="45"/>
      <c r="N19" s="42"/>
      <c r="O19" s="42"/>
      <c r="P19" s="46"/>
      <c r="Q19" s="42"/>
      <c r="R19" s="42"/>
      <c r="S19" s="46"/>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46"/>
      <c r="BA19" s="47">
        <f>ROUND(total_amount_ba($B$2,$D$2,D19,F19,J19,K19,M19),0)</f>
        <v>12616</v>
      </c>
      <c r="BB19" s="48">
        <f>BA19+SUM(N19:AZ19)</f>
        <v>12616</v>
      </c>
      <c r="BC19" s="49" t="str">
        <f>SpellNumber(L19,BB19)</f>
        <v>INR  Twelve Thousand Six Hundred &amp; Sixteen  Only</v>
      </c>
      <c r="IA19" s="21">
        <v>1.06</v>
      </c>
      <c r="IB19" s="28" t="s">
        <v>101</v>
      </c>
      <c r="IC19" s="21" t="s">
        <v>62</v>
      </c>
      <c r="ID19" s="21">
        <v>45</v>
      </c>
      <c r="IE19" s="22" t="s">
        <v>89</v>
      </c>
      <c r="IF19" s="22"/>
      <c r="IG19" s="22"/>
      <c r="IH19" s="22"/>
      <c r="II19" s="22"/>
    </row>
    <row r="20" spans="1:243" s="21" customFormat="1" ht="78.75">
      <c r="A20" s="37">
        <v>1.07</v>
      </c>
      <c r="B20" s="38" t="s">
        <v>102</v>
      </c>
      <c r="C20" s="39" t="s">
        <v>63</v>
      </c>
      <c r="D20" s="70"/>
      <c r="E20" s="71"/>
      <c r="F20" s="71"/>
      <c r="G20" s="71"/>
      <c r="H20" s="71"/>
      <c r="I20" s="71"/>
      <c r="J20" s="71"/>
      <c r="K20" s="71"/>
      <c r="L20" s="71"/>
      <c r="M20" s="71"/>
      <c r="N20" s="71"/>
      <c r="O20" s="71"/>
      <c r="P20" s="71"/>
      <c r="Q20" s="71"/>
      <c r="R20" s="71"/>
      <c r="S20" s="71"/>
      <c r="T20" s="71"/>
      <c r="U20" s="71"/>
      <c r="V20" s="71"/>
      <c r="W20" s="71"/>
      <c r="X20" s="71"/>
      <c r="Y20" s="71"/>
      <c r="Z20" s="71"/>
      <c r="AA20" s="71"/>
      <c r="AB20" s="71"/>
      <c r="AC20" s="71"/>
      <c r="AD20" s="71"/>
      <c r="AE20" s="71"/>
      <c r="AF20" s="71"/>
      <c r="AG20" s="71"/>
      <c r="AH20" s="71"/>
      <c r="AI20" s="71"/>
      <c r="AJ20" s="71"/>
      <c r="AK20" s="71"/>
      <c r="AL20" s="71"/>
      <c r="AM20" s="71"/>
      <c r="AN20" s="71"/>
      <c r="AO20" s="71"/>
      <c r="AP20" s="71"/>
      <c r="AQ20" s="71"/>
      <c r="AR20" s="71"/>
      <c r="AS20" s="71"/>
      <c r="AT20" s="71"/>
      <c r="AU20" s="71"/>
      <c r="AV20" s="71"/>
      <c r="AW20" s="71"/>
      <c r="AX20" s="71"/>
      <c r="AY20" s="71"/>
      <c r="AZ20" s="71"/>
      <c r="BA20" s="71"/>
      <c r="BB20" s="71"/>
      <c r="BC20" s="72"/>
      <c r="IA20" s="21">
        <v>1.07</v>
      </c>
      <c r="IB20" s="21" t="s">
        <v>102</v>
      </c>
      <c r="IC20" s="21" t="s">
        <v>63</v>
      </c>
      <c r="IE20" s="22"/>
      <c r="IF20" s="22" t="s">
        <v>34</v>
      </c>
      <c r="IG20" s="22" t="s">
        <v>43</v>
      </c>
      <c r="IH20" s="22">
        <v>10</v>
      </c>
      <c r="II20" s="22" t="s">
        <v>37</v>
      </c>
    </row>
    <row r="21" spans="1:243" s="21" customFormat="1" ht="15.75">
      <c r="A21" s="36">
        <v>1.08</v>
      </c>
      <c r="B21" s="38" t="s">
        <v>103</v>
      </c>
      <c r="C21" s="39" t="s">
        <v>57</v>
      </c>
      <c r="D21" s="70"/>
      <c r="E21" s="71"/>
      <c r="F21" s="71"/>
      <c r="G21" s="71"/>
      <c r="H21" s="71"/>
      <c r="I21" s="71"/>
      <c r="J21" s="71"/>
      <c r="K21" s="71"/>
      <c r="L21" s="71"/>
      <c r="M21" s="71"/>
      <c r="N21" s="71"/>
      <c r="O21" s="71"/>
      <c r="P21" s="71"/>
      <c r="Q21" s="71"/>
      <c r="R21" s="71"/>
      <c r="S21" s="71"/>
      <c r="T21" s="71"/>
      <c r="U21" s="71"/>
      <c r="V21" s="71"/>
      <c r="W21" s="71"/>
      <c r="X21" s="71"/>
      <c r="Y21" s="71"/>
      <c r="Z21" s="71"/>
      <c r="AA21" s="71"/>
      <c r="AB21" s="71"/>
      <c r="AC21" s="71"/>
      <c r="AD21" s="71"/>
      <c r="AE21" s="71"/>
      <c r="AF21" s="71"/>
      <c r="AG21" s="71"/>
      <c r="AH21" s="71"/>
      <c r="AI21" s="71"/>
      <c r="AJ21" s="71"/>
      <c r="AK21" s="71"/>
      <c r="AL21" s="71"/>
      <c r="AM21" s="71"/>
      <c r="AN21" s="71"/>
      <c r="AO21" s="71"/>
      <c r="AP21" s="71"/>
      <c r="AQ21" s="71"/>
      <c r="AR21" s="71"/>
      <c r="AS21" s="71"/>
      <c r="AT21" s="71"/>
      <c r="AU21" s="71"/>
      <c r="AV21" s="71"/>
      <c r="AW21" s="71"/>
      <c r="AX21" s="71"/>
      <c r="AY21" s="71"/>
      <c r="AZ21" s="71"/>
      <c r="BA21" s="71"/>
      <c r="BB21" s="71"/>
      <c r="BC21" s="72"/>
      <c r="IA21" s="21">
        <v>1.08</v>
      </c>
      <c r="IB21" s="21" t="s">
        <v>103</v>
      </c>
      <c r="IC21" s="21" t="s">
        <v>57</v>
      </c>
      <c r="IE21" s="22"/>
      <c r="IF21" s="22"/>
      <c r="IG21" s="22"/>
      <c r="IH21" s="22"/>
      <c r="II21" s="22"/>
    </row>
    <row r="22" spans="1:243" s="21" customFormat="1" ht="32.25" customHeight="1">
      <c r="A22" s="37">
        <v>1.09</v>
      </c>
      <c r="B22" s="38" t="s">
        <v>104</v>
      </c>
      <c r="C22" s="39" t="s">
        <v>64</v>
      </c>
      <c r="D22" s="39">
        <v>12</v>
      </c>
      <c r="E22" s="40" t="s">
        <v>90</v>
      </c>
      <c r="F22" s="41">
        <v>180.14</v>
      </c>
      <c r="G22" s="42"/>
      <c r="H22" s="42"/>
      <c r="I22" s="43" t="s">
        <v>38</v>
      </c>
      <c r="J22" s="44">
        <f>IF(I22="Less(-)",-1,1)</f>
        <v>1</v>
      </c>
      <c r="K22" s="42" t="s">
        <v>39</v>
      </c>
      <c r="L22" s="42" t="s">
        <v>4</v>
      </c>
      <c r="M22" s="45"/>
      <c r="N22" s="42"/>
      <c r="O22" s="42"/>
      <c r="P22" s="46"/>
      <c r="Q22" s="42"/>
      <c r="R22" s="42"/>
      <c r="S22" s="46"/>
      <c r="T22" s="46"/>
      <c r="U22" s="46"/>
      <c r="V22" s="46"/>
      <c r="W22" s="46"/>
      <c r="X22" s="46"/>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46"/>
      <c r="BA22" s="47">
        <f>ROUND(total_amount_ba($B$2,$D$2,D22,F22,J22,K22,M22),0)</f>
        <v>2162</v>
      </c>
      <c r="BB22" s="48">
        <f>BA22+SUM(N22:AZ22)</f>
        <v>2162</v>
      </c>
      <c r="BC22" s="49" t="str">
        <f>SpellNumber(L22,BB22)</f>
        <v>INR  Two Thousand One Hundred &amp; Sixty Two  Only</v>
      </c>
      <c r="IA22" s="21">
        <v>1.09</v>
      </c>
      <c r="IB22" s="21" t="s">
        <v>104</v>
      </c>
      <c r="IC22" s="21" t="s">
        <v>64</v>
      </c>
      <c r="ID22" s="21">
        <v>12</v>
      </c>
      <c r="IE22" s="22" t="s">
        <v>90</v>
      </c>
      <c r="IF22" s="22" t="s">
        <v>40</v>
      </c>
      <c r="IG22" s="22" t="s">
        <v>35</v>
      </c>
      <c r="IH22" s="22">
        <v>123.223</v>
      </c>
      <c r="II22" s="22" t="s">
        <v>37</v>
      </c>
    </row>
    <row r="23" spans="1:243" s="21" customFormat="1" ht="15.75">
      <c r="A23" s="37">
        <v>1.1</v>
      </c>
      <c r="B23" s="38" t="s">
        <v>105</v>
      </c>
      <c r="C23" s="39" t="s">
        <v>58</v>
      </c>
      <c r="D23" s="70"/>
      <c r="E23" s="71"/>
      <c r="F23" s="71"/>
      <c r="G23" s="71"/>
      <c r="H23" s="71"/>
      <c r="I23" s="71"/>
      <c r="J23" s="71"/>
      <c r="K23" s="71"/>
      <c r="L23" s="71"/>
      <c r="M23" s="71"/>
      <c r="N23" s="71"/>
      <c r="O23" s="71"/>
      <c r="P23" s="71"/>
      <c r="Q23" s="71"/>
      <c r="R23" s="71"/>
      <c r="S23" s="71"/>
      <c r="T23" s="71"/>
      <c r="U23" s="71"/>
      <c r="V23" s="71"/>
      <c r="W23" s="71"/>
      <c r="X23" s="71"/>
      <c r="Y23" s="71"/>
      <c r="Z23" s="71"/>
      <c r="AA23" s="71"/>
      <c r="AB23" s="71"/>
      <c r="AC23" s="71"/>
      <c r="AD23" s="71"/>
      <c r="AE23" s="71"/>
      <c r="AF23" s="71"/>
      <c r="AG23" s="71"/>
      <c r="AH23" s="71"/>
      <c r="AI23" s="71"/>
      <c r="AJ23" s="71"/>
      <c r="AK23" s="71"/>
      <c r="AL23" s="71"/>
      <c r="AM23" s="71"/>
      <c r="AN23" s="71"/>
      <c r="AO23" s="71"/>
      <c r="AP23" s="71"/>
      <c r="AQ23" s="71"/>
      <c r="AR23" s="71"/>
      <c r="AS23" s="71"/>
      <c r="AT23" s="71"/>
      <c r="AU23" s="71"/>
      <c r="AV23" s="71"/>
      <c r="AW23" s="71"/>
      <c r="AX23" s="71"/>
      <c r="AY23" s="71"/>
      <c r="AZ23" s="71"/>
      <c r="BA23" s="71"/>
      <c r="BB23" s="71"/>
      <c r="BC23" s="72"/>
      <c r="IA23" s="21">
        <v>1.1</v>
      </c>
      <c r="IB23" s="21" t="s">
        <v>105</v>
      </c>
      <c r="IC23" s="21" t="s">
        <v>58</v>
      </c>
      <c r="IE23" s="22"/>
      <c r="IF23" s="22" t="s">
        <v>44</v>
      </c>
      <c r="IG23" s="22" t="s">
        <v>45</v>
      </c>
      <c r="IH23" s="22">
        <v>10</v>
      </c>
      <c r="II23" s="22" t="s">
        <v>37</v>
      </c>
    </row>
    <row r="24" spans="1:243" s="21" customFormat="1" ht="34.5" customHeight="1">
      <c r="A24" s="36">
        <v>1.11</v>
      </c>
      <c r="B24" s="38" t="s">
        <v>106</v>
      </c>
      <c r="C24" s="39" t="s">
        <v>65</v>
      </c>
      <c r="D24" s="39">
        <v>12</v>
      </c>
      <c r="E24" s="40" t="s">
        <v>90</v>
      </c>
      <c r="F24" s="41">
        <v>101.67</v>
      </c>
      <c r="G24" s="42"/>
      <c r="H24" s="42"/>
      <c r="I24" s="43" t="s">
        <v>38</v>
      </c>
      <c r="J24" s="44">
        <f>IF(I24="Less(-)",-1,1)</f>
        <v>1</v>
      </c>
      <c r="K24" s="42" t="s">
        <v>39</v>
      </c>
      <c r="L24" s="42" t="s">
        <v>4</v>
      </c>
      <c r="M24" s="45"/>
      <c r="N24" s="42"/>
      <c r="O24" s="42"/>
      <c r="P24" s="46"/>
      <c r="Q24" s="42"/>
      <c r="R24" s="42"/>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46"/>
      <c r="BA24" s="47">
        <f>ROUND(total_amount_ba($B$2,$D$2,D24,F24,J24,K24,M24),0)</f>
        <v>1220</v>
      </c>
      <c r="BB24" s="48">
        <f>BA24+SUM(N24:AZ24)</f>
        <v>1220</v>
      </c>
      <c r="BC24" s="49" t="str">
        <f>SpellNumber(L24,BB24)</f>
        <v>INR  One Thousand Two Hundred &amp; Twenty  Only</v>
      </c>
      <c r="IA24" s="21">
        <v>1.11</v>
      </c>
      <c r="IB24" s="21" t="s">
        <v>106</v>
      </c>
      <c r="IC24" s="21" t="s">
        <v>65</v>
      </c>
      <c r="ID24" s="21">
        <v>12</v>
      </c>
      <c r="IE24" s="22" t="s">
        <v>90</v>
      </c>
      <c r="IF24" s="22" t="s">
        <v>41</v>
      </c>
      <c r="IG24" s="22" t="s">
        <v>42</v>
      </c>
      <c r="IH24" s="22">
        <v>213</v>
      </c>
      <c r="II24" s="22" t="s">
        <v>37</v>
      </c>
    </row>
    <row r="25" spans="1:243" s="21" customFormat="1" ht="19.5" customHeight="1">
      <c r="A25" s="37">
        <v>1.13</v>
      </c>
      <c r="B25" s="38" t="s">
        <v>93</v>
      </c>
      <c r="C25" s="39" t="s">
        <v>66</v>
      </c>
      <c r="D25" s="70"/>
      <c r="E25" s="71"/>
      <c r="F25" s="71"/>
      <c r="G25" s="71"/>
      <c r="H25" s="71"/>
      <c r="I25" s="71"/>
      <c r="J25" s="71"/>
      <c r="K25" s="71"/>
      <c r="L25" s="71"/>
      <c r="M25" s="71"/>
      <c r="N25" s="71"/>
      <c r="O25" s="71"/>
      <c r="P25" s="71"/>
      <c r="Q25" s="71"/>
      <c r="R25" s="71"/>
      <c r="S25" s="71"/>
      <c r="T25" s="71"/>
      <c r="U25" s="71"/>
      <c r="V25" s="71"/>
      <c r="W25" s="71"/>
      <c r="X25" s="71"/>
      <c r="Y25" s="71"/>
      <c r="Z25" s="71"/>
      <c r="AA25" s="71"/>
      <c r="AB25" s="71"/>
      <c r="AC25" s="71"/>
      <c r="AD25" s="71"/>
      <c r="AE25" s="71"/>
      <c r="AF25" s="71"/>
      <c r="AG25" s="71"/>
      <c r="AH25" s="71"/>
      <c r="AI25" s="71"/>
      <c r="AJ25" s="71"/>
      <c r="AK25" s="71"/>
      <c r="AL25" s="71"/>
      <c r="AM25" s="71"/>
      <c r="AN25" s="71"/>
      <c r="AO25" s="71"/>
      <c r="AP25" s="71"/>
      <c r="AQ25" s="71"/>
      <c r="AR25" s="71"/>
      <c r="AS25" s="71"/>
      <c r="AT25" s="71"/>
      <c r="AU25" s="71"/>
      <c r="AV25" s="71"/>
      <c r="AW25" s="71"/>
      <c r="AX25" s="71"/>
      <c r="AY25" s="71"/>
      <c r="AZ25" s="71"/>
      <c r="BA25" s="71"/>
      <c r="BB25" s="71"/>
      <c r="BC25" s="72"/>
      <c r="IA25" s="21">
        <v>1.13</v>
      </c>
      <c r="IB25" s="21" t="s">
        <v>93</v>
      </c>
      <c r="IC25" s="21" t="s">
        <v>66</v>
      </c>
      <c r="IE25" s="22"/>
      <c r="IF25" s="22"/>
      <c r="IG25" s="22"/>
      <c r="IH25" s="22"/>
      <c r="II25" s="22"/>
    </row>
    <row r="26" spans="1:243" s="21" customFormat="1" ht="110.25">
      <c r="A26" s="36">
        <v>1.14</v>
      </c>
      <c r="B26" s="38" t="s">
        <v>94</v>
      </c>
      <c r="C26" s="39" t="s">
        <v>67</v>
      </c>
      <c r="D26" s="70"/>
      <c r="E26" s="71"/>
      <c r="F26" s="71"/>
      <c r="G26" s="71"/>
      <c r="H26" s="71"/>
      <c r="I26" s="71"/>
      <c r="J26" s="71"/>
      <c r="K26" s="71"/>
      <c r="L26" s="71"/>
      <c r="M26" s="71"/>
      <c r="N26" s="71"/>
      <c r="O26" s="71"/>
      <c r="P26" s="71"/>
      <c r="Q26" s="71"/>
      <c r="R26" s="71"/>
      <c r="S26" s="71"/>
      <c r="T26" s="71"/>
      <c r="U26" s="71"/>
      <c r="V26" s="71"/>
      <c r="W26" s="71"/>
      <c r="X26" s="71"/>
      <c r="Y26" s="71"/>
      <c r="Z26" s="71"/>
      <c r="AA26" s="71"/>
      <c r="AB26" s="71"/>
      <c r="AC26" s="71"/>
      <c r="AD26" s="71"/>
      <c r="AE26" s="71"/>
      <c r="AF26" s="71"/>
      <c r="AG26" s="71"/>
      <c r="AH26" s="71"/>
      <c r="AI26" s="71"/>
      <c r="AJ26" s="71"/>
      <c r="AK26" s="71"/>
      <c r="AL26" s="71"/>
      <c r="AM26" s="71"/>
      <c r="AN26" s="71"/>
      <c r="AO26" s="71"/>
      <c r="AP26" s="71"/>
      <c r="AQ26" s="71"/>
      <c r="AR26" s="71"/>
      <c r="AS26" s="71"/>
      <c r="AT26" s="71"/>
      <c r="AU26" s="71"/>
      <c r="AV26" s="71"/>
      <c r="AW26" s="71"/>
      <c r="AX26" s="71"/>
      <c r="AY26" s="71"/>
      <c r="AZ26" s="71"/>
      <c r="BA26" s="71"/>
      <c r="BB26" s="71"/>
      <c r="BC26" s="72"/>
      <c r="IA26" s="21">
        <v>1.14</v>
      </c>
      <c r="IB26" s="21" t="s">
        <v>94</v>
      </c>
      <c r="IC26" s="21" t="s">
        <v>67</v>
      </c>
      <c r="IE26" s="22"/>
      <c r="IF26" s="22"/>
      <c r="IG26" s="22"/>
      <c r="IH26" s="22"/>
      <c r="II26" s="22"/>
    </row>
    <row r="27" spans="1:243" s="21" customFormat="1" ht="31.5">
      <c r="A27" s="37">
        <v>1.15</v>
      </c>
      <c r="B27" s="38" t="s">
        <v>95</v>
      </c>
      <c r="C27" s="39" t="s">
        <v>68</v>
      </c>
      <c r="D27" s="39">
        <v>10</v>
      </c>
      <c r="E27" s="40" t="s">
        <v>86</v>
      </c>
      <c r="F27" s="41">
        <v>419.11</v>
      </c>
      <c r="G27" s="42"/>
      <c r="H27" s="42"/>
      <c r="I27" s="43" t="s">
        <v>38</v>
      </c>
      <c r="J27" s="44">
        <f>IF(I27="Less(-)",-1,1)</f>
        <v>1</v>
      </c>
      <c r="K27" s="42" t="s">
        <v>39</v>
      </c>
      <c r="L27" s="42" t="s">
        <v>4</v>
      </c>
      <c r="M27" s="45"/>
      <c r="N27" s="42"/>
      <c r="O27" s="42"/>
      <c r="P27" s="46"/>
      <c r="Q27" s="42"/>
      <c r="R27" s="42"/>
      <c r="S27" s="46"/>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46"/>
      <c r="BA27" s="47">
        <f>ROUND(total_amount_ba($B$2,$D$2,D27,F27,J27,K27,M27),0)</f>
        <v>4191</v>
      </c>
      <c r="BB27" s="48">
        <f>BA27+SUM(N27:AZ27)</f>
        <v>4191</v>
      </c>
      <c r="BC27" s="49" t="str">
        <f>SpellNumber(L27,BB27)</f>
        <v>INR  Four Thousand One Hundred &amp; Ninety One  Only</v>
      </c>
      <c r="IA27" s="21">
        <v>1.15</v>
      </c>
      <c r="IB27" s="21" t="s">
        <v>95</v>
      </c>
      <c r="IC27" s="21" t="s">
        <v>68</v>
      </c>
      <c r="ID27" s="21">
        <v>10</v>
      </c>
      <c r="IE27" s="22" t="s">
        <v>86</v>
      </c>
      <c r="IF27" s="22"/>
      <c r="IG27" s="22"/>
      <c r="IH27" s="22"/>
      <c r="II27" s="22"/>
    </row>
    <row r="28" spans="1:243" s="21" customFormat="1" ht="19.5" customHeight="1">
      <c r="A28" s="36">
        <v>1.17</v>
      </c>
      <c r="B28" s="38" t="s">
        <v>87</v>
      </c>
      <c r="C28" s="39" t="s">
        <v>69</v>
      </c>
      <c r="D28" s="70"/>
      <c r="E28" s="71"/>
      <c r="F28" s="71"/>
      <c r="G28" s="71"/>
      <c r="H28" s="71"/>
      <c r="I28" s="71"/>
      <c r="J28" s="71"/>
      <c r="K28" s="71"/>
      <c r="L28" s="71"/>
      <c r="M28" s="71"/>
      <c r="N28" s="71"/>
      <c r="O28" s="71"/>
      <c r="P28" s="71"/>
      <c r="Q28" s="71"/>
      <c r="R28" s="71"/>
      <c r="S28" s="71"/>
      <c r="T28" s="71"/>
      <c r="U28" s="71"/>
      <c r="V28" s="71"/>
      <c r="W28" s="71"/>
      <c r="X28" s="71"/>
      <c r="Y28" s="71"/>
      <c r="Z28" s="71"/>
      <c r="AA28" s="71"/>
      <c r="AB28" s="71"/>
      <c r="AC28" s="71"/>
      <c r="AD28" s="71"/>
      <c r="AE28" s="71"/>
      <c r="AF28" s="71"/>
      <c r="AG28" s="71"/>
      <c r="AH28" s="71"/>
      <c r="AI28" s="71"/>
      <c r="AJ28" s="71"/>
      <c r="AK28" s="71"/>
      <c r="AL28" s="71"/>
      <c r="AM28" s="71"/>
      <c r="AN28" s="71"/>
      <c r="AO28" s="71"/>
      <c r="AP28" s="71"/>
      <c r="AQ28" s="71"/>
      <c r="AR28" s="71"/>
      <c r="AS28" s="71"/>
      <c r="AT28" s="71"/>
      <c r="AU28" s="71"/>
      <c r="AV28" s="71"/>
      <c r="AW28" s="71"/>
      <c r="AX28" s="71"/>
      <c r="AY28" s="71"/>
      <c r="AZ28" s="71"/>
      <c r="BA28" s="71"/>
      <c r="BB28" s="71"/>
      <c r="BC28" s="72"/>
      <c r="IA28" s="21">
        <v>1.17</v>
      </c>
      <c r="IB28" s="21" t="s">
        <v>87</v>
      </c>
      <c r="IC28" s="21" t="s">
        <v>69</v>
      </c>
      <c r="IE28" s="22"/>
      <c r="IF28" s="22"/>
      <c r="IG28" s="22"/>
      <c r="IH28" s="22"/>
      <c r="II28" s="22"/>
    </row>
    <row r="29" spans="1:243" s="21" customFormat="1" ht="82.5" customHeight="1">
      <c r="A29" s="37">
        <v>1.18</v>
      </c>
      <c r="B29" s="38" t="s">
        <v>88</v>
      </c>
      <c r="C29" s="39" t="s">
        <v>59</v>
      </c>
      <c r="D29" s="39">
        <v>12</v>
      </c>
      <c r="E29" s="40" t="s">
        <v>90</v>
      </c>
      <c r="F29" s="41">
        <v>330.64</v>
      </c>
      <c r="G29" s="42"/>
      <c r="H29" s="42"/>
      <c r="I29" s="43" t="s">
        <v>38</v>
      </c>
      <c r="J29" s="44">
        <f>IF(I29="Less(-)",-1,1)</f>
        <v>1</v>
      </c>
      <c r="K29" s="42" t="s">
        <v>39</v>
      </c>
      <c r="L29" s="42" t="s">
        <v>4</v>
      </c>
      <c r="M29" s="45"/>
      <c r="N29" s="42"/>
      <c r="O29" s="42"/>
      <c r="P29" s="46"/>
      <c r="Q29" s="42"/>
      <c r="R29" s="42"/>
      <c r="S29" s="46"/>
      <c r="T29" s="46"/>
      <c r="U29" s="46"/>
      <c r="V29" s="46"/>
      <c r="W29" s="46"/>
      <c r="X29" s="46"/>
      <c r="Y29" s="46"/>
      <c r="Z29" s="46"/>
      <c r="AA29" s="46"/>
      <c r="AB29" s="46"/>
      <c r="AC29" s="46"/>
      <c r="AD29" s="46"/>
      <c r="AE29" s="46"/>
      <c r="AF29" s="46"/>
      <c r="AG29" s="46"/>
      <c r="AH29" s="46"/>
      <c r="AI29" s="46"/>
      <c r="AJ29" s="46"/>
      <c r="AK29" s="46"/>
      <c r="AL29" s="46"/>
      <c r="AM29" s="46"/>
      <c r="AN29" s="46"/>
      <c r="AO29" s="46"/>
      <c r="AP29" s="46"/>
      <c r="AQ29" s="46"/>
      <c r="AR29" s="46"/>
      <c r="AS29" s="46"/>
      <c r="AT29" s="46"/>
      <c r="AU29" s="46"/>
      <c r="AV29" s="46"/>
      <c r="AW29" s="46"/>
      <c r="AX29" s="46"/>
      <c r="AY29" s="46"/>
      <c r="AZ29" s="46"/>
      <c r="BA29" s="47">
        <f>ROUND(total_amount_ba($B$2,$D$2,D29,F29,J29,K29,M29),0)</f>
        <v>3968</v>
      </c>
      <c r="BB29" s="48">
        <f>BA29+SUM(N29:AZ29)</f>
        <v>3968</v>
      </c>
      <c r="BC29" s="49" t="str">
        <f>SpellNumber(L29,BB29)</f>
        <v>INR  Three Thousand Nine Hundred &amp; Sixty Eight  Only</v>
      </c>
      <c r="IA29" s="21">
        <v>1.18</v>
      </c>
      <c r="IB29" s="21" t="s">
        <v>88</v>
      </c>
      <c r="IC29" s="21" t="s">
        <v>59</v>
      </c>
      <c r="ID29" s="21">
        <v>12</v>
      </c>
      <c r="IE29" s="22" t="s">
        <v>90</v>
      </c>
      <c r="IF29" s="22"/>
      <c r="IG29" s="22"/>
      <c r="IH29" s="22"/>
      <c r="II29" s="22"/>
    </row>
    <row r="30" spans="1:243" s="21" customFormat="1" ht="15.75">
      <c r="A30" s="37">
        <v>1.19</v>
      </c>
      <c r="B30" s="38" t="s">
        <v>107</v>
      </c>
      <c r="C30" s="39" t="s">
        <v>71</v>
      </c>
      <c r="D30" s="70"/>
      <c r="E30" s="71"/>
      <c r="F30" s="71"/>
      <c r="G30" s="71"/>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2"/>
      <c r="IA30" s="21">
        <v>1.19</v>
      </c>
      <c r="IB30" s="21" t="s">
        <v>107</v>
      </c>
      <c r="IC30" s="21" t="s">
        <v>71</v>
      </c>
      <c r="IE30" s="22"/>
      <c r="IF30" s="22"/>
      <c r="IG30" s="22"/>
      <c r="IH30" s="22"/>
      <c r="II30" s="22"/>
    </row>
    <row r="31" spans="1:243" s="21" customFormat="1" ht="231" customHeight="1">
      <c r="A31" s="37">
        <v>1.21</v>
      </c>
      <c r="B31" s="38" t="s">
        <v>108</v>
      </c>
      <c r="C31" s="39" t="s">
        <v>72</v>
      </c>
      <c r="D31" s="70"/>
      <c r="E31" s="71"/>
      <c r="F31" s="71"/>
      <c r="G31" s="71"/>
      <c r="H31" s="71"/>
      <c r="I31" s="71"/>
      <c r="J31" s="71"/>
      <c r="K31" s="71"/>
      <c r="L31" s="71"/>
      <c r="M31" s="71"/>
      <c r="N31" s="71"/>
      <c r="O31" s="71"/>
      <c r="P31" s="71"/>
      <c r="Q31" s="71"/>
      <c r="R31" s="71"/>
      <c r="S31" s="71"/>
      <c r="T31" s="71"/>
      <c r="U31" s="71"/>
      <c r="V31" s="71"/>
      <c r="W31" s="71"/>
      <c r="X31" s="71"/>
      <c r="Y31" s="71"/>
      <c r="Z31" s="71"/>
      <c r="AA31" s="71"/>
      <c r="AB31" s="71"/>
      <c r="AC31" s="71"/>
      <c r="AD31" s="71"/>
      <c r="AE31" s="71"/>
      <c r="AF31" s="71"/>
      <c r="AG31" s="71"/>
      <c r="AH31" s="71"/>
      <c r="AI31" s="71"/>
      <c r="AJ31" s="71"/>
      <c r="AK31" s="71"/>
      <c r="AL31" s="71"/>
      <c r="AM31" s="71"/>
      <c r="AN31" s="71"/>
      <c r="AO31" s="71"/>
      <c r="AP31" s="71"/>
      <c r="AQ31" s="71"/>
      <c r="AR31" s="71"/>
      <c r="AS31" s="71"/>
      <c r="AT31" s="71"/>
      <c r="AU31" s="71"/>
      <c r="AV31" s="71"/>
      <c r="AW31" s="71"/>
      <c r="AX31" s="71"/>
      <c r="AY31" s="71"/>
      <c r="AZ31" s="71"/>
      <c r="BA31" s="71"/>
      <c r="BB31" s="71"/>
      <c r="BC31" s="72"/>
      <c r="IA31" s="21">
        <v>1.21</v>
      </c>
      <c r="IB31" s="21" t="s">
        <v>108</v>
      </c>
      <c r="IC31" s="21" t="s">
        <v>72</v>
      </c>
      <c r="IE31" s="22"/>
      <c r="IF31" s="22"/>
      <c r="IG31" s="22"/>
      <c r="IH31" s="22"/>
      <c r="II31" s="22"/>
    </row>
    <row r="32" spans="1:243" s="21" customFormat="1" ht="15.75">
      <c r="A32" s="37">
        <v>1.22</v>
      </c>
      <c r="B32" s="38" t="s">
        <v>109</v>
      </c>
      <c r="C32" s="39" t="s">
        <v>73</v>
      </c>
      <c r="D32" s="70"/>
      <c r="E32" s="71"/>
      <c r="F32" s="71"/>
      <c r="G32" s="71"/>
      <c r="H32" s="71"/>
      <c r="I32" s="71"/>
      <c r="J32" s="71"/>
      <c r="K32" s="71"/>
      <c r="L32" s="71"/>
      <c r="M32" s="71"/>
      <c r="N32" s="71"/>
      <c r="O32" s="71"/>
      <c r="P32" s="71"/>
      <c r="Q32" s="71"/>
      <c r="R32" s="71"/>
      <c r="S32" s="71"/>
      <c r="T32" s="71"/>
      <c r="U32" s="71"/>
      <c r="V32" s="71"/>
      <c r="W32" s="71"/>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2"/>
      <c r="IA32" s="21">
        <v>1.22</v>
      </c>
      <c r="IB32" s="21" t="s">
        <v>109</v>
      </c>
      <c r="IC32" s="21" t="s">
        <v>73</v>
      </c>
      <c r="IE32" s="22"/>
      <c r="IF32" s="22"/>
      <c r="IG32" s="22"/>
      <c r="IH32" s="22"/>
      <c r="II32" s="22"/>
    </row>
    <row r="33" spans="1:243" s="21" customFormat="1" ht="56.25" customHeight="1">
      <c r="A33" s="36">
        <v>1.23</v>
      </c>
      <c r="B33" s="38" t="s">
        <v>110</v>
      </c>
      <c r="C33" s="39" t="s">
        <v>74</v>
      </c>
      <c r="D33" s="70"/>
      <c r="E33" s="71"/>
      <c r="F33" s="71"/>
      <c r="G33" s="71"/>
      <c r="H33" s="71"/>
      <c r="I33" s="71"/>
      <c r="J33" s="71"/>
      <c r="K33" s="71"/>
      <c r="L33" s="71"/>
      <c r="M33" s="71"/>
      <c r="N33" s="71"/>
      <c r="O33" s="71"/>
      <c r="P33" s="71"/>
      <c r="Q33" s="71"/>
      <c r="R33" s="71"/>
      <c r="S33" s="71"/>
      <c r="T33" s="71"/>
      <c r="U33" s="71"/>
      <c r="V33" s="71"/>
      <c r="W33" s="71"/>
      <c r="X33" s="71"/>
      <c r="Y33" s="71"/>
      <c r="Z33" s="71"/>
      <c r="AA33" s="71"/>
      <c r="AB33" s="71"/>
      <c r="AC33" s="71"/>
      <c r="AD33" s="71"/>
      <c r="AE33" s="71"/>
      <c r="AF33" s="71"/>
      <c r="AG33" s="71"/>
      <c r="AH33" s="71"/>
      <c r="AI33" s="71"/>
      <c r="AJ33" s="71"/>
      <c r="AK33" s="71"/>
      <c r="AL33" s="71"/>
      <c r="AM33" s="71"/>
      <c r="AN33" s="71"/>
      <c r="AO33" s="71"/>
      <c r="AP33" s="71"/>
      <c r="AQ33" s="71"/>
      <c r="AR33" s="71"/>
      <c r="AS33" s="71"/>
      <c r="AT33" s="71"/>
      <c r="AU33" s="71"/>
      <c r="AV33" s="71"/>
      <c r="AW33" s="71"/>
      <c r="AX33" s="71"/>
      <c r="AY33" s="71"/>
      <c r="AZ33" s="71"/>
      <c r="BA33" s="71"/>
      <c r="BB33" s="71"/>
      <c r="BC33" s="72"/>
      <c r="IA33" s="21">
        <v>1.23</v>
      </c>
      <c r="IB33" s="21" t="s">
        <v>110</v>
      </c>
      <c r="IC33" s="21" t="s">
        <v>74</v>
      </c>
      <c r="IE33" s="22"/>
      <c r="IF33" s="22"/>
      <c r="IG33" s="22"/>
      <c r="IH33" s="22"/>
      <c r="II33" s="22"/>
    </row>
    <row r="34" spans="1:243" s="21" customFormat="1" ht="84.75" customHeight="1">
      <c r="A34" s="37">
        <v>1.24</v>
      </c>
      <c r="B34" s="38" t="s">
        <v>111</v>
      </c>
      <c r="C34" s="39" t="s">
        <v>75</v>
      </c>
      <c r="D34" s="39">
        <v>760</v>
      </c>
      <c r="E34" s="40" t="s">
        <v>91</v>
      </c>
      <c r="F34" s="41">
        <v>380.49</v>
      </c>
      <c r="G34" s="42"/>
      <c r="H34" s="42"/>
      <c r="I34" s="43" t="s">
        <v>38</v>
      </c>
      <c r="J34" s="44">
        <f>IF(I34="Less(-)",-1,1)</f>
        <v>1</v>
      </c>
      <c r="K34" s="42" t="s">
        <v>39</v>
      </c>
      <c r="L34" s="42" t="s">
        <v>4</v>
      </c>
      <c r="M34" s="45"/>
      <c r="N34" s="42"/>
      <c r="O34" s="42"/>
      <c r="P34" s="46"/>
      <c r="Q34" s="42"/>
      <c r="R34" s="42"/>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46"/>
      <c r="BA34" s="47">
        <f>ROUND(total_amount_ba($B$2,$D$2,D34,F34,J34,K34,M34),0)</f>
        <v>289172</v>
      </c>
      <c r="BB34" s="48">
        <f>BA34+SUM(N34:AZ34)</f>
        <v>289172</v>
      </c>
      <c r="BC34" s="49" t="str">
        <f>SpellNumber(L34,BB34)</f>
        <v>INR  Two Lakh Eighty Nine Thousand One Hundred &amp; Seventy Two  Only</v>
      </c>
      <c r="IA34" s="21">
        <v>1.24</v>
      </c>
      <c r="IB34" s="21" t="s">
        <v>111</v>
      </c>
      <c r="IC34" s="21" t="s">
        <v>75</v>
      </c>
      <c r="ID34" s="21">
        <v>760</v>
      </c>
      <c r="IE34" s="22" t="s">
        <v>91</v>
      </c>
      <c r="IF34" s="22"/>
      <c r="IG34" s="22"/>
      <c r="IH34" s="22"/>
      <c r="II34" s="22"/>
    </row>
    <row r="35" spans="1:243" s="21" customFormat="1" ht="31.5">
      <c r="A35" s="37">
        <v>1.25</v>
      </c>
      <c r="B35" s="38" t="s">
        <v>112</v>
      </c>
      <c r="C35" s="39" t="s">
        <v>76</v>
      </c>
      <c r="D35" s="70"/>
      <c r="E35" s="71"/>
      <c r="F35" s="71"/>
      <c r="G35" s="71"/>
      <c r="H35" s="71"/>
      <c r="I35" s="71"/>
      <c r="J35" s="71"/>
      <c r="K35" s="71"/>
      <c r="L35" s="71"/>
      <c r="M35" s="71"/>
      <c r="N35" s="71"/>
      <c r="O35" s="71"/>
      <c r="P35" s="71"/>
      <c r="Q35" s="71"/>
      <c r="R35" s="71"/>
      <c r="S35" s="71"/>
      <c r="T35" s="71"/>
      <c r="U35" s="71"/>
      <c r="V35" s="71"/>
      <c r="W35" s="71"/>
      <c r="X35" s="71"/>
      <c r="Y35" s="71"/>
      <c r="Z35" s="71"/>
      <c r="AA35" s="71"/>
      <c r="AB35" s="71"/>
      <c r="AC35" s="71"/>
      <c r="AD35" s="71"/>
      <c r="AE35" s="71"/>
      <c r="AF35" s="71"/>
      <c r="AG35" s="71"/>
      <c r="AH35" s="71"/>
      <c r="AI35" s="71"/>
      <c r="AJ35" s="71"/>
      <c r="AK35" s="71"/>
      <c r="AL35" s="71"/>
      <c r="AM35" s="71"/>
      <c r="AN35" s="71"/>
      <c r="AO35" s="71"/>
      <c r="AP35" s="71"/>
      <c r="AQ35" s="71"/>
      <c r="AR35" s="71"/>
      <c r="AS35" s="71"/>
      <c r="AT35" s="71"/>
      <c r="AU35" s="71"/>
      <c r="AV35" s="71"/>
      <c r="AW35" s="71"/>
      <c r="AX35" s="71"/>
      <c r="AY35" s="71"/>
      <c r="AZ35" s="71"/>
      <c r="BA35" s="71"/>
      <c r="BB35" s="71"/>
      <c r="BC35" s="72"/>
      <c r="IA35" s="21">
        <v>1.25</v>
      </c>
      <c r="IB35" s="21" t="s">
        <v>112</v>
      </c>
      <c r="IC35" s="21" t="s">
        <v>76</v>
      </c>
      <c r="IE35" s="22"/>
      <c r="IF35" s="22"/>
      <c r="IG35" s="22"/>
      <c r="IH35" s="22"/>
      <c r="II35" s="22"/>
    </row>
    <row r="36" spans="1:243" s="21" customFormat="1" ht="47.25">
      <c r="A36" s="36">
        <v>1.26</v>
      </c>
      <c r="B36" s="38" t="s">
        <v>113</v>
      </c>
      <c r="C36" s="39" t="s">
        <v>77</v>
      </c>
      <c r="D36" s="39">
        <v>116</v>
      </c>
      <c r="E36" s="40" t="s">
        <v>86</v>
      </c>
      <c r="F36" s="41">
        <v>894.17</v>
      </c>
      <c r="G36" s="42"/>
      <c r="H36" s="42"/>
      <c r="I36" s="43" t="s">
        <v>38</v>
      </c>
      <c r="J36" s="44">
        <f>IF(I36="Less(-)",-1,1)</f>
        <v>1</v>
      </c>
      <c r="K36" s="42" t="s">
        <v>39</v>
      </c>
      <c r="L36" s="42" t="s">
        <v>4</v>
      </c>
      <c r="M36" s="45"/>
      <c r="N36" s="42"/>
      <c r="O36" s="42"/>
      <c r="P36" s="46"/>
      <c r="Q36" s="42"/>
      <c r="R36" s="42"/>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46"/>
      <c r="BA36" s="47">
        <f>ROUND(total_amount_ba($B$2,$D$2,D36,F36,J36,K36,M36),0)</f>
        <v>103724</v>
      </c>
      <c r="BB36" s="48">
        <f>BA36+SUM(N36:AZ36)</f>
        <v>103724</v>
      </c>
      <c r="BC36" s="49" t="str">
        <f>SpellNumber(L36,BB36)</f>
        <v>INR  One Lakh Three Thousand Seven Hundred &amp; Twenty Four  Only</v>
      </c>
      <c r="IA36" s="21">
        <v>1.26</v>
      </c>
      <c r="IB36" s="21" t="s">
        <v>113</v>
      </c>
      <c r="IC36" s="21" t="s">
        <v>77</v>
      </c>
      <c r="ID36" s="21">
        <v>116</v>
      </c>
      <c r="IE36" s="22" t="s">
        <v>86</v>
      </c>
      <c r="IF36" s="22"/>
      <c r="IG36" s="22"/>
      <c r="IH36" s="22"/>
      <c r="II36" s="22"/>
    </row>
    <row r="37" spans="1:243" s="21" customFormat="1" ht="204.75">
      <c r="A37" s="37">
        <v>1.27</v>
      </c>
      <c r="B37" s="38" t="s">
        <v>114</v>
      </c>
      <c r="C37" s="39" t="s">
        <v>78</v>
      </c>
      <c r="D37" s="39">
        <v>2700</v>
      </c>
      <c r="E37" s="40" t="s">
        <v>86</v>
      </c>
      <c r="F37" s="41">
        <v>415.74</v>
      </c>
      <c r="G37" s="42"/>
      <c r="H37" s="42"/>
      <c r="I37" s="43" t="s">
        <v>38</v>
      </c>
      <c r="J37" s="44">
        <f>IF(I37="Less(-)",-1,1)</f>
        <v>1</v>
      </c>
      <c r="K37" s="42" t="s">
        <v>39</v>
      </c>
      <c r="L37" s="42" t="s">
        <v>4</v>
      </c>
      <c r="M37" s="45"/>
      <c r="N37" s="42"/>
      <c r="O37" s="42"/>
      <c r="P37" s="46"/>
      <c r="Q37" s="42"/>
      <c r="R37" s="42"/>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46"/>
      <c r="AS37" s="46"/>
      <c r="AT37" s="46"/>
      <c r="AU37" s="46"/>
      <c r="AV37" s="46"/>
      <c r="AW37" s="46"/>
      <c r="AX37" s="46"/>
      <c r="AY37" s="46"/>
      <c r="AZ37" s="46"/>
      <c r="BA37" s="47">
        <f>ROUND(total_amount_ba($B$2,$D$2,D37,F37,J37,K37,M37),0)</f>
        <v>1122498</v>
      </c>
      <c r="BB37" s="48">
        <f>BA37+SUM(N37:AZ37)</f>
        <v>1122498</v>
      </c>
      <c r="BC37" s="49" t="str">
        <f>SpellNumber(L37,BB37)</f>
        <v>INR  Eleven Lakh Twenty Two Thousand Four Hundred &amp; Ninety Eight  Only</v>
      </c>
      <c r="IA37" s="21">
        <v>1.27</v>
      </c>
      <c r="IB37" s="21" t="s">
        <v>114</v>
      </c>
      <c r="IC37" s="21" t="s">
        <v>78</v>
      </c>
      <c r="ID37" s="21">
        <v>2700</v>
      </c>
      <c r="IE37" s="22" t="s">
        <v>86</v>
      </c>
      <c r="IF37" s="22"/>
      <c r="IG37" s="22"/>
      <c r="IH37" s="22"/>
      <c r="II37" s="22"/>
    </row>
    <row r="38" spans="1:243" s="21" customFormat="1" ht="15.75">
      <c r="A38" s="36">
        <v>1.29</v>
      </c>
      <c r="B38" s="38" t="s">
        <v>115</v>
      </c>
      <c r="C38" s="39" t="s">
        <v>79</v>
      </c>
      <c r="D38" s="70"/>
      <c r="E38" s="71"/>
      <c r="F38" s="71"/>
      <c r="G38" s="71"/>
      <c r="H38" s="71"/>
      <c r="I38" s="71"/>
      <c r="J38" s="71"/>
      <c r="K38" s="71"/>
      <c r="L38" s="71"/>
      <c r="M38" s="71"/>
      <c r="N38" s="71"/>
      <c r="O38" s="71"/>
      <c r="P38" s="71"/>
      <c r="Q38" s="71"/>
      <c r="R38" s="71"/>
      <c r="S38" s="71"/>
      <c r="T38" s="71"/>
      <c r="U38" s="71"/>
      <c r="V38" s="71"/>
      <c r="W38" s="71"/>
      <c r="X38" s="71"/>
      <c r="Y38" s="71"/>
      <c r="Z38" s="71"/>
      <c r="AA38" s="71"/>
      <c r="AB38" s="71"/>
      <c r="AC38" s="71"/>
      <c r="AD38" s="71"/>
      <c r="AE38" s="71"/>
      <c r="AF38" s="71"/>
      <c r="AG38" s="71"/>
      <c r="AH38" s="71"/>
      <c r="AI38" s="71"/>
      <c r="AJ38" s="71"/>
      <c r="AK38" s="71"/>
      <c r="AL38" s="71"/>
      <c r="AM38" s="71"/>
      <c r="AN38" s="71"/>
      <c r="AO38" s="71"/>
      <c r="AP38" s="71"/>
      <c r="AQ38" s="71"/>
      <c r="AR38" s="71"/>
      <c r="AS38" s="71"/>
      <c r="AT38" s="71"/>
      <c r="AU38" s="71"/>
      <c r="AV38" s="71"/>
      <c r="AW38" s="71"/>
      <c r="AX38" s="71"/>
      <c r="AY38" s="71"/>
      <c r="AZ38" s="71"/>
      <c r="BA38" s="71"/>
      <c r="BB38" s="71"/>
      <c r="BC38" s="72"/>
      <c r="IA38" s="21">
        <v>1.29</v>
      </c>
      <c r="IB38" s="21" t="s">
        <v>115</v>
      </c>
      <c r="IC38" s="21" t="s">
        <v>79</v>
      </c>
      <c r="IE38" s="22"/>
      <c r="IF38" s="22"/>
      <c r="IG38" s="22"/>
      <c r="IH38" s="22"/>
      <c r="II38" s="22"/>
    </row>
    <row r="39" spans="1:243" s="21" customFormat="1" ht="94.5">
      <c r="A39" s="37">
        <v>1.3</v>
      </c>
      <c r="B39" s="38" t="s">
        <v>116</v>
      </c>
      <c r="C39" s="39" t="s">
        <v>80</v>
      </c>
      <c r="D39" s="39">
        <v>2700</v>
      </c>
      <c r="E39" s="40" t="s">
        <v>86</v>
      </c>
      <c r="F39" s="41">
        <v>56.2</v>
      </c>
      <c r="G39" s="42"/>
      <c r="H39" s="42"/>
      <c r="I39" s="43" t="s">
        <v>38</v>
      </c>
      <c r="J39" s="44">
        <f>IF(I39="Less(-)",-1,1)</f>
        <v>1</v>
      </c>
      <c r="K39" s="42" t="s">
        <v>39</v>
      </c>
      <c r="L39" s="42" t="s">
        <v>4</v>
      </c>
      <c r="M39" s="45"/>
      <c r="N39" s="42"/>
      <c r="O39" s="42"/>
      <c r="P39" s="46"/>
      <c r="Q39" s="42"/>
      <c r="R39" s="42"/>
      <c r="S39" s="46"/>
      <c r="T39" s="46"/>
      <c r="U39" s="46"/>
      <c r="V39" s="46"/>
      <c r="W39" s="46"/>
      <c r="X39" s="46"/>
      <c r="Y39" s="46"/>
      <c r="Z39" s="46"/>
      <c r="AA39" s="46"/>
      <c r="AB39" s="46"/>
      <c r="AC39" s="46"/>
      <c r="AD39" s="46"/>
      <c r="AE39" s="46"/>
      <c r="AF39" s="46"/>
      <c r="AG39" s="46"/>
      <c r="AH39" s="46"/>
      <c r="AI39" s="46"/>
      <c r="AJ39" s="46"/>
      <c r="AK39" s="46"/>
      <c r="AL39" s="46"/>
      <c r="AM39" s="46"/>
      <c r="AN39" s="46"/>
      <c r="AO39" s="46"/>
      <c r="AP39" s="46"/>
      <c r="AQ39" s="46"/>
      <c r="AR39" s="46"/>
      <c r="AS39" s="46"/>
      <c r="AT39" s="46"/>
      <c r="AU39" s="46"/>
      <c r="AV39" s="46"/>
      <c r="AW39" s="46"/>
      <c r="AX39" s="46"/>
      <c r="AY39" s="46"/>
      <c r="AZ39" s="46"/>
      <c r="BA39" s="47">
        <f>ROUND(total_amount_ba($B$2,$D$2,D39,F39,J39,K39,M39),0)</f>
        <v>151740</v>
      </c>
      <c r="BB39" s="48">
        <f>BA39+SUM(N39:AZ39)</f>
        <v>151740</v>
      </c>
      <c r="BC39" s="49" t="str">
        <f>SpellNumber(L39,BB39)</f>
        <v>INR  One Lakh Fifty One Thousand Seven Hundred &amp; Forty  Only</v>
      </c>
      <c r="IA39" s="21">
        <v>1.3</v>
      </c>
      <c r="IB39" s="21" t="s">
        <v>116</v>
      </c>
      <c r="IC39" s="21" t="s">
        <v>80</v>
      </c>
      <c r="ID39" s="21">
        <v>2700</v>
      </c>
      <c r="IE39" s="34" t="s">
        <v>86</v>
      </c>
      <c r="IF39" s="22"/>
      <c r="IG39" s="22"/>
      <c r="IH39" s="22"/>
      <c r="II39" s="22"/>
    </row>
    <row r="40" spans="1:243" s="21" customFormat="1" ht="15.75">
      <c r="A40" s="36">
        <v>1.32</v>
      </c>
      <c r="B40" s="38" t="s">
        <v>117</v>
      </c>
      <c r="C40" s="39" t="s">
        <v>81</v>
      </c>
      <c r="D40" s="70"/>
      <c r="E40" s="71"/>
      <c r="F40" s="71"/>
      <c r="G40" s="71"/>
      <c r="H40" s="71"/>
      <c r="I40" s="71"/>
      <c r="J40" s="71"/>
      <c r="K40" s="71"/>
      <c r="L40" s="71"/>
      <c r="M40" s="71"/>
      <c r="N40" s="71"/>
      <c r="O40" s="71"/>
      <c r="P40" s="71"/>
      <c r="Q40" s="71"/>
      <c r="R40" s="71"/>
      <c r="S40" s="71"/>
      <c r="T40" s="71"/>
      <c r="U40" s="71"/>
      <c r="V40" s="71"/>
      <c r="W40" s="71"/>
      <c r="X40" s="71"/>
      <c r="Y40" s="71"/>
      <c r="Z40" s="71"/>
      <c r="AA40" s="71"/>
      <c r="AB40" s="71"/>
      <c r="AC40" s="71"/>
      <c r="AD40" s="71"/>
      <c r="AE40" s="71"/>
      <c r="AF40" s="71"/>
      <c r="AG40" s="71"/>
      <c r="AH40" s="71"/>
      <c r="AI40" s="71"/>
      <c r="AJ40" s="71"/>
      <c r="AK40" s="71"/>
      <c r="AL40" s="71"/>
      <c r="AM40" s="71"/>
      <c r="AN40" s="71"/>
      <c r="AO40" s="71"/>
      <c r="AP40" s="71"/>
      <c r="AQ40" s="71"/>
      <c r="AR40" s="71"/>
      <c r="AS40" s="71"/>
      <c r="AT40" s="71"/>
      <c r="AU40" s="71"/>
      <c r="AV40" s="71"/>
      <c r="AW40" s="71"/>
      <c r="AX40" s="71"/>
      <c r="AY40" s="71"/>
      <c r="AZ40" s="71"/>
      <c r="BA40" s="71"/>
      <c r="BB40" s="71"/>
      <c r="BC40" s="72"/>
      <c r="IA40" s="21">
        <v>1.32</v>
      </c>
      <c r="IB40" s="21" t="s">
        <v>117</v>
      </c>
      <c r="IC40" s="21" t="s">
        <v>81</v>
      </c>
      <c r="IE40" s="22"/>
      <c r="IF40" s="22"/>
      <c r="IG40" s="22"/>
      <c r="IH40" s="22"/>
      <c r="II40" s="22"/>
    </row>
    <row r="41" spans="1:243" s="21" customFormat="1" ht="63">
      <c r="A41" s="37">
        <v>1.33</v>
      </c>
      <c r="B41" s="38" t="s">
        <v>118</v>
      </c>
      <c r="C41" s="39" t="s">
        <v>82</v>
      </c>
      <c r="D41" s="70"/>
      <c r="E41" s="71"/>
      <c r="F41" s="71"/>
      <c r="G41" s="71"/>
      <c r="H41" s="71"/>
      <c r="I41" s="71"/>
      <c r="J41" s="71"/>
      <c r="K41" s="71"/>
      <c r="L41" s="71"/>
      <c r="M41" s="71"/>
      <c r="N41" s="71"/>
      <c r="O41" s="71"/>
      <c r="P41" s="71"/>
      <c r="Q41" s="71"/>
      <c r="R41" s="71"/>
      <c r="S41" s="71"/>
      <c r="T41" s="71"/>
      <c r="U41" s="71"/>
      <c r="V41" s="71"/>
      <c r="W41" s="71"/>
      <c r="X41" s="71"/>
      <c r="Y41" s="71"/>
      <c r="Z41" s="71"/>
      <c r="AA41" s="71"/>
      <c r="AB41" s="71"/>
      <c r="AC41" s="71"/>
      <c r="AD41" s="71"/>
      <c r="AE41" s="71"/>
      <c r="AF41" s="71"/>
      <c r="AG41" s="71"/>
      <c r="AH41" s="71"/>
      <c r="AI41" s="71"/>
      <c r="AJ41" s="71"/>
      <c r="AK41" s="71"/>
      <c r="AL41" s="71"/>
      <c r="AM41" s="71"/>
      <c r="AN41" s="71"/>
      <c r="AO41" s="71"/>
      <c r="AP41" s="71"/>
      <c r="AQ41" s="71"/>
      <c r="AR41" s="71"/>
      <c r="AS41" s="71"/>
      <c r="AT41" s="71"/>
      <c r="AU41" s="71"/>
      <c r="AV41" s="71"/>
      <c r="AW41" s="71"/>
      <c r="AX41" s="71"/>
      <c r="AY41" s="71"/>
      <c r="AZ41" s="71"/>
      <c r="BA41" s="71"/>
      <c r="BB41" s="71"/>
      <c r="BC41" s="72"/>
      <c r="IA41" s="21">
        <v>1.33</v>
      </c>
      <c r="IB41" s="21" t="s">
        <v>118</v>
      </c>
      <c r="IC41" s="21" t="s">
        <v>82</v>
      </c>
      <c r="IE41" s="22"/>
      <c r="IF41" s="22"/>
      <c r="IG41" s="22"/>
      <c r="IH41" s="22"/>
      <c r="II41" s="22"/>
    </row>
    <row r="42" spans="1:243" s="21" customFormat="1" ht="63">
      <c r="A42" s="37">
        <v>1.34</v>
      </c>
      <c r="B42" s="38" t="s">
        <v>119</v>
      </c>
      <c r="C42" s="39" t="s">
        <v>83</v>
      </c>
      <c r="D42" s="39">
        <v>5</v>
      </c>
      <c r="E42" s="40" t="s">
        <v>86</v>
      </c>
      <c r="F42" s="41">
        <v>103.24</v>
      </c>
      <c r="G42" s="42"/>
      <c r="H42" s="42"/>
      <c r="I42" s="43" t="s">
        <v>38</v>
      </c>
      <c r="J42" s="44">
        <f>IF(I42="Less(-)",-1,1)</f>
        <v>1</v>
      </c>
      <c r="K42" s="42" t="s">
        <v>39</v>
      </c>
      <c r="L42" s="42" t="s">
        <v>4</v>
      </c>
      <c r="M42" s="45"/>
      <c r="N42" s="42"/>
      <c r="O42" s="42"/>
      <c r="P42" s="46"/>
      <c r="Q42" s="42"/>
      <c r="R42" s="42"/>
      <c r="S42" s="46"/>
      <c r="T42" s="46"/>
      <c r="U42" s="46"/>
      <c r="V42" s="46"/>
      <c r="W42" s="46"/>
      <c r="X42" s="46"/>
      <c r="Y42" s="46"/>
      <c r="Z42" s="46"/>
      <c r="AA42" s="46"/>
      <c r="AB42" s="46"/>
      <c r="AC42" s="46"/>
      <c r="AD42" s="46"/>
      <c r="AE42" s="46"/>
      <c r="AF42" s="46"/>
      <c r="AG42" s="46"/>
      <c r="AH42" s="46"/>
      <c r="AI42" s="46"/>
      <c r="AJ42" s="46"/>
      <c r="AK42" s="46"/>
      <c r="AL42" s="46"/>
      <c r="AM42" s="46"/>
      <c r="AN42" s="46"/>
      <c r="AO42" s="46"/>
      <c r="AP42" s="46"/>
      <c r="AQ42" s="46"/>
      <c r="AR42" s="46"/>
      <c r="AS42" s="46"/>
      <c r="AT42" s="46"/>
      <c r="AU42" s="46"/>
      <c r="AV42" s="46"/>
      <c r="AW42" s="46"/>
      <c r="AX42" s="46"/>
      <c r="AY42" s="46"/>
      <c r="AZ42" s="46"/>
      <c r="BA42" s="47">
        <f>ROUND(total_amount_ba($B$2,$D$2,D42,F42,J42,K42,M42),0)</f>
        <v>516</v>
      </c>
      <c r="BB42" s="48">
        <f>BA42+SUM(N42:AZ42)</f>
        <v>516</v>
      </c>
      <c r="BC42" s="49" t="str">
        <f>SpellNumber(L42,BB42)</f>
        <v>INR  Five Hundred &amp; Sixteen  Only</v>
      </c>
      <c r="IA42" s="21">
        <v>1.34</v>
      </c>
      <c r="IB42" s="21" t="s">
        <v>119</v>
      </c>
      <c r="IC42" s="21" t="s">
        <v>83</v>
      </c>
      <c r="ID42" s="21">
        <v>5</v>
      </c>
      <c r="IE42" s="22" t="s">
        <v>86</v>
      </c>
      <c r="IF42" s="22"/>
      <c r="IG42" s="22"/>
      <c r="IH42" s="22"/>
      <c r="II42" s="22"/>
    </row>
    <row r="43" spans="1:243" s="21" customFormat="1" ht="78.75">
      <c r="A43" s="36">
        <v>1.35</v>
      </c>
      <c r="B43" s="38" t="s">
        <v>120</v>
      </c>
      <c r="C43" s="39" t="s">
        <v>84</v>
      </c>
      <c r="D43" s="70"/>
      <c r="E43" s="71"/>
      <c r="F43" s="71"/>
      <c r="G43" s="71"/>
      <c r="H43" s="71"/>
      <c r="I43" s="71"/>
      <c r="J43" s="71"/>
      <c r="K43" s="71"/>
      <c r="L43" s="71"/>
      <c r="M43" s="71"/>
      <c r="N43" s="71"/>
      <c r="O43" s="71"/>
      <c r="P43" s="71"/>
      <c r="Q43" s="71"/>
      <c r="R43" s="71"/>
      <c r="S43" s="71"/>
      <c r="T43" s="71"/>
      <c r="U43" s="71"/>
      <c r="V43" s="71"/>
      <c r="W43" s="71"/>
      <c r="X43" s="71"/>
      <c r="Y43" s="71"/>
      <c r="Z43" s="71"/>
      <c r="AA43" s="71"/>
      <c r="AB43" s="71"/>
      <c r="AC43" s="71"/>
      <c r="AD43" s="71"/>
      <c r="AE43" s="71"/>
      <c r="AF43" s="71"/>
      <c r="AG43" s="71"/>
      <c r="AH43" s="71"/>
      <c r="AI43" s="71"/>
      <c r="AJ43" s="71"/>
      <c r="AK43" s="71"/>
      <c r="AL43" s="71"/>
      <c r="AM43" s="71"/>
      <c r="AN43" s="71"/>
      <c r="AO43" s="71"/>
      <c r="AP43" s="71"/>
      <c r="AQ43" s="71"/>
      <c r="AR43" s="71"/>
      <c r="AS43" s="71"/>
      <c r="AT43" s="71"/>
      <c r="AU43" s="71"/>
      <c r="AV43" s="71"/>
      <c r="AW43" s="71"/>
      <c r="AX43" s="71"/>
      <c r="AY43" s="71"/>
      <c r="AZ43" s="71"/>
      <c r="BA43" s="71"/>
      <c r="BB43" s="71"/>
      <c r="BC43" s="72"/>
      <c r="IA43" s="21">
        <v>1.35</v>
      </c>
      <c r="IB43" s="21" t="s">
        <v>120</v>
      </c>
      <c r="IC43" s="21" t="s">
        <v>84</v>
      </c>
      <c r="IE43" s="22"/>
      <c r="IF43" s="22"/>
      <c r="IG43" s="22"/>
      <c r="IH43" s="22"/>
      <c r="II43" s="22"/>
    </row>
    <row r="44" spans="1:243" s="21" customFormat="1" ht="39" customHeight="1">
      <c r="A44" s="37">
        <v>1.36</v>
      </c>
      <c r="B44" s="38" t="s">
        <v>121</v>
      </c>
      <c r="C44" s="39" t="s">
        <v>85</v>
      </c>
      <c r="D44" s="39">
        <v>5</v>
      </c>
      <c r="E44" s="40" t="s">
        <v>86</v>
      </c>
      <c r="F44" s="41">
        <v>447.61</v>
      </c>
      <c r="G44" s="42"/>
      <c r="H44" s="42"/>
      <c r="I44" s="43" t="s">
        <v>38</v>
      </c>
      <c r="J44" s="44">
        <f>IF(I44="Less(-)",-1,1)</f>
        <v>1</v>
      </c>
      <c r="K44" s="42" t="s">
        <v>39</v>
      </c>
      <c r="L44" s="42" t="s">
        <v>4</v>
      </c>
      <c r="M44" s="45"/>
      <c r="N44" s="42"/>
      <c r="O44" s="42"/>
      <c r="P44" s="46"/>
      <c r="Q44" s="42"/>
      <c r="R44" s="42"/>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c r="AR44" s="46"/>
      <c r="AS44" s="46"/>
      <c r="AT44" s="46"/>
      <c r="AU44" s="46"/>
      <c r="AV44" s="46"/>
      <c r="AW44" s="46"/>
      <c r="AX44" s="46"/>
      <c r="AY44" s="46"/>
      <c r="AZ44" s="46"/>
      <c r="BA44" s="47">
        <f>ROUND(total_amount_ba($B$2,$D$2,D44,F44,J44,K44,M44),0)</f>
        <v>2238</v>
      </c>
      <c r="BB44" s="48">
        <f>BA44+SUM(N44:AZ44)</f>
        <v>2238</v>
      </c>
      <c r="BC44" s="49" t="str">
        <f>SpellNumber(L44,BB44)</f>
        <v>INR  Two Thousand Two Hundred &amp; Thirty Eight  Only</v>
      </c>
      <c r="IA44" s="21">
        <v>1.36</v>
      </c>
      <c r="IB44" s="21" t="s">
        <v>121</v>
      </c>
      <c r="IC44" s="21" t="s">
        <v>85</v>
      </c>
      <c r="ID44" s="21">
        <v>5</v>
      </c>
      <c r="IE44" s="22" t="s">
        <v>86</v>
      </c>
      <c r="IF44" s="22"/>
      <c r="IG44" s="22"/>
      <c r="IH44" s="22"/>
      <c r="II44" s="22"/>
    </row>
    <row r="45" spans="1:55" ht="38.25" customHeight="1">
      <c r="A45" s="23" t="s">
        <v>46</v>
      </c>
      <c r="B45" s="32"/>
      <c r="C45" s="50"/>
      <c r="D45" s="51"/>
      <c r="E45" s="51"/>
      <c r="F45" s="51"/>
      <c r="G45" s="51"/>
      <c r="H45" s="52"/>
      <c r="I45" s="52"/>
      <c r="J45" s="52"/>
      <c r="K45" s="52"/>
      <c r="L45" s="53"/>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4"/>
      <c r="AM45" s="54"/>
      <c r="AN45" s="54"/>
      <c r="AO45" s="54"/>
      <c r="AP45" s="54"/>
      <c r="AQ45" s="54"/>
      <c r="AR45" s="54"/>
      <c r="AS45" s="54"/>
      <c r="AT45" s="54"/>
      <c r="AU45" s="54"/>
      <c r="AV45" s="54"/>
      <c r="AW45" s="54"/>
      <c r="AX45" s="54"/>
      <c r="AY45" s="54"/>
      <c r="AZ45" s="54"/>
      <c r="BA45" s="55">
        <f>SUM(BA14:BA44)</f>
        <v>1711954</v>
      </c>
      <c r="BB45" s="56">
        <f>SUM(BB14:BB44)</f>
        <v>1711954</v>
      </c>
      <c r="BC45" s="49" t="str">
        <f>SpellNumber(L45,BB45)</f>
        <v>  Seventeen Lakh Eleven Thousand Nine Hundred &amp; Fifty Four  Only</v>
      </c>
    </row>
    <row r="46" spans="1:55" ht="36.75" customHeight="1">
      <c r="A46" s="24" t="s">
        <v>47</v>
      </c>
      <c r="B46" s="25"/>
      <c r="C46" s="57"/>
      <c r="D46" s="58"/>
      <c r="E46" s="59" t="s">
        <v>52</v>
      </c>
      <c r="F46" s="60"/>
      <c r="G46" s="61"/>
      <c r="H46" s="62"/>
      <c r="I46" s="62"/>
      <c r="J46" s="62"/>
      <c r="K46" s="63"/>
      <c r="L46" s="64"/>
      <c r="M46" s="65"/>
      <c r="N46" s="66"/>
      <c r="O46" s="54"/>
      <c r="P46" s="54"/>
      <c r="Q46" s="54"/>
      <c r="R46" s="54"/>
      <c r="S46" s="54"/>
      <c r="T46" s="66"/>
      <c r="U46" s="66"/>
      <c r="V46" s="66"/>
      <c r="W46" s="66"/>
      <c r="X46" s="66"/>
      <c r="Y46" s="66"/>
      <c r="Z46" s="66"/>
      <c r="AA46" s="66"/>
      <c r="AB46" s="66"/>
      <c r="AC46" s="66"/>
      <c r="AD46" s="66"/>
      <c r="AE46" s="66"/>
      <c r="AF46" s="66"/>
      <c r="AG46" s="66"/>
      <c r="AH46" s="66"/>
      <c r="AI46" s="66"/>
      <c r="AJ46" s="66"/>
      <c r="AK46" s="66"/>
      <c r="AL46" s="66"/>
      <c r="AM46" s="66"/>
      <c r="AN46" s="66"/>
      <c r="AO46" s="66"/>
      <c r="AP46" s="66"/>
      <c r="AQ46" s="66"/>
      <c r="AR46" s="66"/>
      <c r="AS46" s="66"/>
      <c r="AT46" s="66"/>
      <c r="AU46" s="66"/>
      <c r="AV46" s="66"/>
      <c r="AW46" s="66"/>
      <c r="AX46" s="66"/>
      <c r="AY46" s="66"/>
      <c r="AZ46" s="66"/>
      <c r="BA46" s="67">
        <f>IF(ISBLANK(F46),0,IF(E46="Excess (+)",ROUND(BA45+(BA45*F46),0),IF(E46="Less (-)",ROUND(BA45+(BA45*F46*(-1)),0),IF(E46="At Par",BA45,0))))</f>
        <v>0</v>
      </c>
      <c r="BB46" s="68">
        <f>ROUND(BA46,0)</f>
        <v>0</v>
      </c>
      <c r="BC46" s="69" t="str">
        <f>SpellNumber($E$2,BB46)</f>
        <v>INR Zero Only</v>
      </c>
    </row>
    <row r="47" spans="1:55" ht="33.75" customHeight="1">
      <c r="A47" s="23" t="s">
        <v>48</v>
      </c>
      <c r="B47" s="23"/>
      <c r="C47" s="73" t="str">
        <f>SpellNumber($E$2,BB46)</f>
        <v>INR Zero Only</v>
      </c>
      <c r="D47" s="73"/>
      <c r="E47" s="73"/>
      <c r="F47" s="73"/>
      <c r="G47" s="73"/>
      <c r="H47" s="73"/>
      <c r="I47" s="73"/>
      <c r="J47" s="73"/>
      <c r="K47" s="73"/>
      <c r="L47" s="73"/>
      <c r="M47" s="73"/>
      <c r="N47" s="73"/>
      <c r="O47" s="73"/>
      <c r="P47" s="73"/>
      <c r="Q47" s="73"/>
      <c r="R47" s="73"/>
      <c r="S47" s="73"/>
      <c r="T47" s="73"/>
      <c r="U47" s="73"/>
      <c r="V47" s="73"/>
      <c r="W47" s="73"/>
      <c r="X47" s="73"/>
      <c r="Y47" s="73"/>
      <c r="Z47" s="73"/>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row>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2" ht="15"/>
    <row r="953" ht="15"/>
    <row r="954" ht="15"/>
    <row r="955" ht="15"/>
    <row r="956" ht="15"/>
    <row r="957" ht="15"/>
    <row r="958" ht="15"/>
    <row r="959" ht="15"/>
    <row r="960" ht="15"/>
    <row r="961" ht="15"/>
    <row r="962" ht="15"/>
    <row r="963" ht="15"/>
    <row r="965" ht="15"/>
    <row r="966" ht="15"/>
    <row r="967" ht="15"/>
    <row r="968" ht="15"/>
    <row r="969" ht="15"/>
  </sheetData>
  <sheetProtection password="D850" sheet="1"/>
  <autoFilter ref="A11:BC47"/>
  <mergeCells count="27">
    <mergeCell ref="B8:BC8"/>
    <mergeCell ref="A9:BC9"/>
    <mergeCell ref="D13:BC13"/>
    <mergeCell ref="D16:BC16"/>
    <mergeCell ref="D20:BC20"/>
    <mergeCell ref="D21:BC21"/>
    <mergeCell ref="A1:L1"/>
    <mergeCell ref="A4:BC4"/>
    <mergeCell ref="A5:BC5"/>
    <mergeCell ref="A6:BC6"/>
    <mergeCell ref="A7:BC7"/>
    <mergeCell ref="D41:BC41"/>
    <mergeCell ref="D14:BC14"/>
    <mergeCell ref="D18:BC18"/>
    <mergeCell ref="D23:BC23"/>
    <mergeCell ref="D25:BC25"/>
    <mergeCell ref="C47:BC47"/>
    <mergeCell ref="D35:BC35"/>
    <mergeCell ref="D26:BC26"/>
    <mergeCell ref="D28:BC28"/>
    <mergeCell ref="D31:BC31"/>
    <mergeCell ref="D43:BC43"/>
    <mergeCell ref="D30:BC30"/>
    <mergeCell ref="D32:BC32"/>
    <mergeCell ref="D33:BC33"/>
    <mergeCell ref="D38:BC38"/>
    <mergeCell ref="D40:BC40"/>
  </mergeCells>
  <dataValidations count="18">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46">
      <formula1>IF(E46="Select",-1,IF(E46="At Par",0,0))</formula1>
      <formula2>IF(E46="Select",-1,IF(E46="At Par",0,0.99))</formula2>
    </dataValidation>
    <dataValidation type="list" allowBlank="1" showErrorMessage="1" sqref="E46">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46">
      <formula1>0</formula1>
      <formula2>99.9</formula2>
    </dataValidation>
    <dataValidation type="list" allowBlank="1" showErrorMessage="1" sqref="D13:D14 D43 D16 K17 D18 K19 D20:D21 K22 D23 K24 D25:D26 K27 D28 K29 D30:D33 K34 D35 K36:K37 D38 K39 D40:D41 K42 K44 K15">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errorTitle="Invalid Entry" error="Only Numeric Values are allowed. " sqref="A14 A16:A17 A19:A20 A22:A23 A27 A29:A32 A34:A35 A37 A39 A41:A42 A44 A25">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44:H44 G17:H17 G19:H19 G22:H22 G24:H24 G27:H27 G29:H29 G34:H34 G36:H37 G39:H39 G42:H42 G15:H15">
      <formula1>0</formula1>
      <formula2>999999999999999</formula2>
    </dataValidation>
    <dataValidation allowBlank="1" showInputMessage="1" showErrorMessage="1" promptTitle="Addition / Deduction" prompt="Please Choose the correct One" sqref="J44 J17 J19 J22 J24 J27 J29 J34 J36:J37 J39 J42 J15">
      <formula1>0</formula1>
      <formula2>0</formula2>
    </dataValidation>
    <dataValidation type="list" showErrorMessage="1" sqref="I44 I17 I19 I22 I24 I27 I29 I34 I36:I37 I39 I42 I15">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44:O44 N17:O17 N19:O19 N22:O22 N24:O24 N27:O27 N29:O29 N34:O34 N36:O37 N39:O39 N42:O42 N15:O15">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44 R17 R19 R22 R24 R27 R29 R34 R36:R37 R39 R42 R15">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44 Q17 Q19 Q22 Q24 Q27 Q29 Q34 Q36:Q37 Q39 Q42 Q15">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44 M17 M19 M22 M24 M27 M29 M34 M36:M37 M39 M42 M15">
      <formula1>0</formula1>
      <formula2>999999999999999</formula2>
    </dataValidation>
    <dataValidation type="decimal" allowBlank="1" showInputMessage="1" showErrorMessage="1" promptTitle="Estimated Rate" prompt="Please enter the Rate for this item. " errorTitle="Invalid Entry" error="Only Numeric Values are allowed. " sqref="F44 F17 F19 F22 F24 F27 F29 F34 F36:F37 F39 F42 F15">
      <formula1>0</formula1>
      <formula2>999999999999999</formula2>
    </dataValidation>
    <dataValidation type="list" allowBlank="1" showInputMessage="1" showErrorMessage="1" sqref="L37 L38 L39 L40 L41 L42 L13 L14 L15 L16 L17 L18 L19 L20 L21 L22 L23 L24 L25 L26 L27 L28 L29 L30 L31 L32 L33 L34 L35 L36 L44 L43">
      <formula1>"INR"</formula1>
    </dataValidation>
    <dataValidation allowBlank="1" showInputMessage="1" showErrorMessage="1" promptTitle="Itemcode/Make" prompt="Please enter text" sqref="C14:C44">
      <formula1>0</formula1>
      <formula2>0</formula2>
    </dataValidation>
  </dataValidations>
  <printOptions/>
  <pageMargins left="0.45" right="0.2" top="0.25" bottom="0.25" header="0.511805555555556" footer="0.511805555555556"/>
  <pageSetup fitToHeight="0" horizontalDpi="300" verticalDpi="300" orientation="portrait" paperSize="9" scale="7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N17" sqref="N17"/>
    </sheetView>
  </sheetViews>
  <sheetFormatPr defaultColWidth="9.140625" defaultRowHeight="15"/>
  <sheetData>
    <row r="6" spans="5:11" ht="15">
      <c r="E6" s="79" t="s">
        <v>49</v>
      </c>
      <c r="F6" s="79"/>
      <c r="G6" s="79"/>
      <c r="H6" s="79"/>
      <c r="I6" s="79"/>
      <c r="J6" s="79"/>
      <c r="K6" s="79"/>
    </row>
    <row r="7" spans="5:11" ht="15">
      <c r="E7" s="80"/>
      <c r="F7" s="80"/>
      <c r="G7" s="80"/>
      <c r="H7" s="80"/>
      <c r="I7" s="80"/>
      <c r="J7" s="80"/>
      <c r="K7" s="80"/>
    </row>
    <row r="8" spans="5:11" ht="15">
      <c r="E8" s="80"/>
      <c r="F8" s="80"/>
      <c r="G8" s="80"/>
      <c r="H8" s="80"/>
      <c r="I8" s="80"/>
      <c r="J8" s="80"/>
      <c r="K8" s="80"/>
    </row>
    <row r="9" spans="5:11" ht="15">
      <c r="E9" s="80"/>
      <c r="F9" s="80"/>
      <c r="G9" s="80"/>
      <c r="H9" s="80"/>
      <c r="I9" s="80"/>
      <c r="J9" s="80"/>
      <c r="K9" s="80"/>
    </row>
    <row r="10" spans="5:11" ht="15">
      <c r="E10" s="80"/>
      <c r="F10" s="80"/>
      <c r="G10" s="80"/>
      <c r="H10" s="80"/>
      <c r="I10" s="80"/>
      <c r="J10" s="80"/>
      <c r="K10" s="80"/>
    </row>
    <row r="11" spans="5:11" ht="15">
      <c r="E11" s="80"/>
      <c r="F11" s="80"/>
      <c r="G11" s="80"/>
      <c r="H11" s="80"/>
      <c r="I11" s="80"/>
      <c r="J11" s="80"/>
      <c r="K11" s="80"/>
    </row>
    <row r="12" spans="5:11" ht="15">
      <c r="E12" s="80"/>
      <c r="F12" s="80"/>
      <c r="G12" s="80"/>
      <c r="H12" s="80"/>
      <c r="I12" s="80"/>
      <c r="J12" s="80"/>
      <c r="K12" s="80"/>
    </row>
    <row r="13" spans="5:11" ht="15">
      <c r="E13" s="80"/>
      <c r="F13" s="80"/>
      <c r="G13" s="80"/>
      <c r="H13" s="80"/>
      <c r="I13" s="80"/>
      <c r="J13" s="80"/>
      <c r="K13" s="80"/>
    </row>
    <row r="14" spans="5:11" ht="15">
      <c r="E14" s="80"/>
      <c r="F14" s="80"/>
      <c r="G14" s="80"/>
      <c r="H14" s="80"/>
      <c r="I14" s="80"/>
      <c r="J14" s="80"/>
      <c r="K14" s="80"/>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DOIP Office</cp:lastModifiedBy>
  <cp:lastPrinted>2024-02-06T10:21:51Z</cp:lastPrinted>
  <dcterms:created xsi:type="dcterms:W3CDTF">2009-01-30T06:42:42Z</dcterms:created>
  <dcterms:modified xsi:type="dcterms:W3CDTF">2024-02-28T12:01:28Z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