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<sst xmlns="http://schemas.openxmlformats.org/spreadsheetml/2006/main" count="755" uniqueCount="249">
  <si>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</si>
  <si>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</si>
  <si>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</si>
  <si>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</si>
  <si>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</si>
  <si>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</si>
  <si>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</si>
  <si>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</si>
  <si>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</si>
  <si>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</si>
  <si>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</si>
  <si>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</si>
  <si>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</si>
  <si>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</si>
  <si>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</si>
  <si>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</si>
  <si>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</si>
  <si>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</si>
  <si>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</si>
  <si>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</si>
  <si>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</si>
  <si>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</si>
  <si>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</si>
  <si>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</si>
  <si>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</si>
  <si>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</si>
  <si>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</si>
  <si>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</si>
  <si>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</si>
  <si>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</si>
  <si>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</si>
  <si>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</si>
  <si>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</si>
  <si>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</si>
  <si>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</si>
  <si>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</si>
  <si>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</si>
  <si>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</si>
  <si>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</si>
  <si>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</si>
  <si>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</si>
  <si>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</si>
  <si>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</si>
  <si>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</si>
  <si>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</si>
  <si>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</si>
  <si>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</si>
  <si>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</si>
  <si>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</si>
  <si>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</si>
  <si>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</si>
  <si>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</si>
  <si>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</si>
  <si>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</si>
  <si>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</si>
  <si>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</si>
  <si>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</si>
  <si>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</si>
  <si>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</si>
  <si>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</si>
  <si>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</si>
  <si>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</si>
  <si>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</si>
  <si>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</si>
  <si>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</si>
  <si>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</si>
  <si>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</si>
  <si>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</si>
  <si>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</si>
  <si>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</si>
  <si>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</si>
  <si>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</si>
  <si>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</si>
  <si>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</si>
  <si>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no.33</t>
  </si>
  <si>
    <t>item no.34</t>
  </si>
  <si>
    <t>item no.35</t>
  </si>
  <si>
    <t>item no.36</t>
  </si>
  <si>
    <t>item no.37</t>
  </si>
  <si>
    <t>item no.38</t>
  </si>
  <si>
    <t>item no.39</t>
  </si>
  <si>
    <t>item no.40</t>
  </si>
  <si>
    <t>item no.41</t>
  </si>
  <si>
    <t>sqm</t>
  </si>
  <si>
    <t>CEMENT CONCRETE (CAST IN SITU)</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</si>
  <si>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</si>
  <si>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</si>
  <si>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</si>
  <si>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</si>
  <si>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cum</t>
  </si>
  <si>
    <t>metre</t>
  </si>
  <si>
    <t>WOOD AND P. V. C. WORK</t>
  </si>
  <si>
    <t>STEEL WORK</t>
  </si>
  <si>
    <t>Dismantling and Demolishing</t>
  </si>
  <si>
    <t>NEW TECHNOLOGIES AND MATERIALS</t>
  </si>
  <si>
    <t>each</t>
  </si>
  <si>
    <t>kg</t>
  </si>
  <si>
    <t>Each</t>
  </si>
  <si>
    <t>item no.1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</si>
  <si>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</si>
  <si>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</si>
  <si>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</si>
  <si>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</si>
  <si>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</si>
  <si>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</si>
  <si>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</si>
  <si>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</si>
  <si>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</si>
  <si>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</si>
  <si>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</si>
  <si>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</si>
  <si>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</si>
  <si>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</si>
  <si>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</si>
  <si>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</si>
  <si>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</si>
  <si>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</si>
  <si>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</si>
  <si>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</si>
  <si>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</si>
  <si>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</si>
  <si>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</si>
  <si>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</si>
  <si>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</si>
  <si>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</si>
  <si>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</si>
  <si>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</si>
  <si>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</si>
  <si>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</si>
  <si>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</si>
  <si>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</si>
  <si>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</si>
  <si>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</si>
  <si>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</si>
  <si>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</si>
  <si>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</si>
  <si>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ROOFING</t>
  </si>
  <si>
    <t>Distempering with 1st quality acrylic distember (Ready mix) having VOC content less than 50 grams/ litre  of approved brand and manufacture to give an even shade :</t>
  </si>
  <si>
    <t>Old work (one or more coats)</t>
  </si>
  <si>
    <t>Painting with synthetic enamel paint of approved brand and manufacture of required colour to give an even shade :</t>
  </si>
  <si>
    <t>One or more coats on old work</t>
  </si>
  <si>
    <t>Finishing walls with Acrylic Smooth exterior paint of required shade :</t>
  </si>
  <si>
    <t>New work (Two or more coat applied @ 1.67 ltr/10 sqm over and including priming coat of exterior primer applied @ 2.20 kg/10 sqm)</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</si>
  <si>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</si>
  <si>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</si>
  <si>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</si>
  <si>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</si>
  <si>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WATER SUPPLY</t>
  </si>
  <si>
    <t>Providing and fixing G.I. pipes complete with G.I. fittings and clamps, i/c cutting and making good the walls etc.   Internal work - Exposed on wall</t>
  </si>
  <si>
    <t>Making connection of G.I. distribution branch with G.I. main of following sizes by providing and fixing tee, including cutting and threading the pipe etc. complete :</t>
  </si>
  <si>
    <t>Providing and fixing gun metal gate valve with C.I. wheel of approved quality (screwed end) :</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</si>
  <si>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</si>
  <si>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</si>
  <si>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</si>
  <si>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</si>
  <si>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MINOR CIVIL MAINTENANCE WORK:</t>
  </si>
  <si>
    <t>Sqm</t>
  </si>
  <si>
    <t>EARTH WORK</t>
  </si>
  <si>
    <t>Surface dressing of the ground including removing vegetation and in-equalities not exceeding 15 cm deep and disposal of rubbish, lead up to 50 m and lift up to 1.5 m.</t>
  </si>
  <si>
    <t>All kinds of soil</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</si>
  <si>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</si>
  <si>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</si>
  <si>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</si>
  <si>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</si>
  <si>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</si>
  <si>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</si>
  <si>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Providing and fixing ISI marked oxidised M.S. handles conforming to IS:4992 with necessary screws etc. complete :</t>
  </si>
  <si>
    <t>100 mm</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</si>
  <si>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</si>
  <si>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</si>
  <si>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</si>
  <si>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carbon steel galvanised dash fastener of required dia and size (to be paid for separately)</t>
  </si>
  <si>
    <t>Providing &amp; fixing glass panes with putty and glazing clips in steel doors, windows, clerestory windows, all complete with :</t>
  </si>
  <si>
    <t>4.0 mm thick glass panes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</si>
  <si>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</si>
  <si>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</si>
  <si>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</si>
  <si>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</si>
  <si>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</si>
  <si>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</si>
  <si>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</si>
  <si>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gola 75x75 mm in cement concrete 1:2:4 (1 cement : 2 coarse sand : 4 stone aggregate 10 mm and down gauge), including finishing with cement mortar 1:3 (1 cement : 3 fine sand) as per standard design :</t>
  </si>
  <si>
    <t>In 75x75 mm deep chase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</si>
  <si>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</si>
  <si>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12 mm cement plaster of mix :</t>
  </si>
  <si>
    <t>1:6 (1 cement: 6 coarse sand)</t>
  </si>
  <si>
    <t>15 mm cement plaster on rough side of single or half brick wall of mix:</t>
  </si>
  <si>
    <t>Painting with synthetic enamel paint of approved brand and manufacture to give an even shade :</t>
  </si>
  <si>
    <t>Removing dry or oil bound distemper, water proofing cement paint and the like by scrapping, sand papering and preparing the surface smooth including necessary repairs to scratches etc. complete.</t>
  </si>
  <si>
    <t>Old work (One or more coat applied @ 0.90 ltr/10 sqm).</t>
  </si>
  <si>
    <t>Renewal of old putty of glass panes (length)</t>
  </si>
  <si>
    <t>Demolishing brick work manually/ by mechanical means including stacking of serviceable material and disposal of unserviceable material within 50 metres lead as per direction of Engineer-in-charge.</t>
  </si>
  <si>
    <t>In cement mortar</t>
  </si>
  <si>
    <t>Dismantling steel work manually/ by mechanical means in built up sections without dismembering and stacking within 50 metres lead as per direction of Engineer-in-charge.</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</si>
  <si>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</si>
  <si>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</si>
  <si>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</si>
  <si>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50 mm dia nominal bore</t>
  </si>
  <si>
    <t>Providing and fixing G.I. pipes complete with G.I. fittings including trenching and refilling etc.   External work</t>
  </si>
  <si>
    <t>65 mm dia nominal bore</t>
  </si>
  <si>
    <t>50 to 80 mm nominal bore</t>
  </si>
  <si>
    <t>65 mm nominal bore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</si>
  <si>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</si>
  <si>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</si>
  <si>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</si>
  <si>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</si>
  <si>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</si>
  <si>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</si>
  <si>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</si>
  <si>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</si>
  <si>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</si>
  <si>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Cleaning of exposed concrete surface of  sticking material including loose and foreign material by sand blasting with coarse sand followed by and including cleaning with oil free air blast as per direction of Engineer in charge.</t>
  </si>
  <si>
    <t>Providing and Fixing CPVC Vanstone Flange 100 mm of  Schedule 80 i/c removing damaged pipe/fittings, P/F new fittings with one step CPVC solvent etc complete in all respect.</t>
  </si>
  <si>
    <t>Providing and Fixing CPVC Reducer Bush 100x65 mm of  Schedule 40 i/c removing damaged pipe/fittings, P/F new fittings with one step CPVC solvent etc complete in all respect.</t>
  </si>
  <si>
    <t>Providing and Fixing CPVC FABT socket 65 mm of  Schedule 80 i/c removing damaged pipe/fittings, P/F new fittings with one step CPVC solvent etc complete in all respect.</t>
  </si>
  <si>
    <t>Providing and Fixing CPVC elbow 65 mm of  Schedule 40 i/c removing damaged pipe/fittings, P/F new fittings with one step CPVC solvent etc complete in all respect.</t>
  </si>
  <si>
    <t>Providing and Fixing CPVC TEE 100X65 mm of  Schedule 40 i/c removing damaged pipe/fittings, P/F new fittings with one step CPVC solvent etc complete in all respect.</t>
  </si>
  <si>
    <t>Providing and fixing cast iron Butterfly Valve valve with bolts, nuts, etc. complete, 100 mm diameter of approved make.</t>
  </si>
  <si>
    <t xml:space="preserve">Providing kota stone strips of 50 mm width on the existing kota stone window sill with necessary adhesive  i/c cutting the stone in required shape &amp; size, sealing the joints with silicone sealent  etc. complete  .  </t>
  </si>
  <si>
    <t>P/F level controllers/ float switch with low voltage releys, float type with PVC shroud, with 10 meter minimum cable/wiring from tank top to probes of required length. To open solenoid/Motorized valve on low water level and close when high water level in the OH/UG water tank, Nolta or approved equivalent make.</t>
  </si>
  <si>
    <t>P/F Motorized valve 65 mm motorised butterfly valve with Actuator (IP54), 24 v AC/DC of approved brand and manufacturer in tank filling G.I. line near the tanks excluding the cost of G.I. fittigs, ball valves etc. complete in all respect of Honey wall, Belimo or approved equivalent make.</t>
  </si>
  <si>
    <t xml:space="preserve">P/F 5 mm thick transparent acylic sheet with suitable screws for acylic sheet in ceiling , walls etc. complete. (Frame work to be paid separatly) </t>
  </si>
  <si>
    <t>Cum</t>
  </si>
  <si>
    <t>Meter</t>
  </si>
  <si>
    <t>Tender Inviting Authority: DOIP, IIT Kanpur</t>
  </si>
  <si>
    <t>item no.32</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</si>
  <si>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</si>
  <si>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</si>
  <si>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</si>
  <si>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</si>
  <si>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</si>
  <si>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</si>
  <si>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</si>
  <si>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</si>
  <si>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</si>
  <si>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</si>
  <si>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</si>
  <si>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</si>
  <si>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</si>
  <si>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</si>
  <si>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</si>
  <si>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</si>
  <si>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</si>
  <si>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</si>
  <si>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</si>
  <si>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</si>
  <si>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</si>
  <si>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NIT No: Civil/18/01/2024-1</t>
  </si>
  <si>
    <t>Name of Work: Automation of water supply of UG tanks and miscellaneous civil renovation works in various academic buildings and Karmchari Sangathan office at IIT Kanpur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</si>
</sst>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5" fillId="0" borderId="0" xfId="58" applyNumberFormat="1" applyFont="1" applyFill="1" applyAlignment="1">
      <alignment wrapText="1"/>
      <protection/>
    </xf>
    <xf numFmtId="0" fontId="4" fillId="0" borderId="0" xfId="58" applyNumberFormat="1" applyFont="1" applyFill="1" applyAlignment="1">
      <alignment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63" fillId="0" borderId="14" xfId="0" applyFont="1" applyFill="1" applyBorder="1" applyAlignment="1">
      <alignment horizontal="left" vertical="top" wrapText="1"/>
    </xf>
    <xf numFmtId="0" fontId="23" fillId="0" borderId="14"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14"/>
  <sheetViews>
    <sheetView showGridLines="0" zoomScale="87" zoomScaleNormal="87" zoomScalePageLayoutView="0" workbookViewId="0" topLeftCell="A1">
      <selection activeCell="BC117" sqref="BC117"/>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224</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248</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247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50">
        <v>1</v>
      </c>
      <c r="B13" s="51" t="s">
        <v>157</v>
      </c>
      <c r="C13" s="52" t="s">
        <v>98</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IA13" s="17">
        <v>1</v>
      </c>
      <c r="IB13" s="17" t="s">
        <v>157</v>
      </c>
      <c r="IC13" s="17" t="s">
        <v>98</v>
      </c>
      <c r="IE13" s="18"/>
      <c r="IF13" s="18"/>
      <c r="IG13" s="18"/>
      <c r="IH13" s="18"/>
      <c r="II13" s="18"/>
    </row>
    <row r="14" spans="1:243" s="17" customFormat="1" ht="38.25">
      <c r="A14" s="50">
        <v>2</v>
      </c>
      <c r="B14" s="51" t="s">
        <v>158</v>
      </c>
      <c r="C14" s="52" t="s">
        <v>43</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IA14" s="17">
        <v>2</v>
      </c>
      <c r="IB14" s="17" t="s">
        <v>158</v>
      </c>
      <c r="IC14" s="17" t="s">
        <v>43</v>
      </c>
      <c r="IE14" s="18"/>
      <c r="IF14" s="18"/>
      <c r="IG14" s="18"/>
      <c r="IH14" s="18"/>
      <c r="II14" s="18"/>
    </row>
    <row r="15" spans="1:243" s="17" customFormat="1" ht="28.5" customHeight="1">
      <c r="A15" s="50">
        <v>3</v>
      </c>
      <c r="B15" s="51" t="s">
        <v>159</v>
      </c>
      <c r="C15" s="52" t="s">
        <v>44</v>
      </c>
      <c r="D15" s="53">
        <v>51</v>
      </c>
      <c r="E15" s="53" t="s">
        <v>83</v>
      </c>
      <c r="F15" s="53">
        <v>24.68</v>
      </c>
      <c r="G15" s="54"/>
      <c r="H15" s="54"/>
      <c r="I15" s="55" t="s">
        <v>34</v>
      </c>
      <c r="J15" s="56">
        <f>IF(I15="Less(-)",-1,1)</f>
        <v>1</v>
      </c>
      <c r="K15" s="54" t="s">
        <v>35</v>
      </c>
      <c r="L15" s="54" t="s">
        <v>4</v>
      </c>
      <c r="M15" s="57"/>
      <c r="N15" s="54"/>
      <c r="O15" s="54"/>
      <c r="P15" s="58"/>
      <c r="Q15" s="54"/>
      <c r="R15" s="54"/>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5">
        <f>ROUND(total_amount_ba($B$2,$D$2,D15,F15,J15,K15,M15),0)</f>
        <v>1259</v>
      </c>
      <c r="BB15" s="59">
        <f>BA15+SUM(N15:AZ15)</f>
        <v>1259</v>
      </c>
      <c r="BC15" s="60" t="str">
        <f>SpellNumber(L15,BB15)</f>
        <v>INR  One Thousand Two Hundred &amp; Fifty Nine  Only</v>
      </c>
      <c r="IA15" s="17">
        <v>3</v>
      </c>
      <c r="IB15" s="17" t="s">
        <v>159</v>
      </c>
      <c r="IC15" s="17" t="s">
        <v>44</v>
      </c>
      <c r="ID15" s="17">
        <v>51</v>
      </c>
      <c r="IE15" s="18" t="s">
        <v>83</v>
      </c>
      <c r="IF15" s="18"/>
      <c r="IG15" s="18"/>
      <c r="IH15" s="18"/>
      <c r="II15" s="18"/>
    </row>
    <row r="16" spans="1:243" s="17" customFormat="1" ht="14.25">
      <c r="A16" s="50">
        <v>4</v>
      </c>
      <c r="B16" s="51" t="s">
        <v>84</v>
      </c>
      <c r="C16" s="52" t="s">
        <v>50</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IA16" s="17">
        <v>4</v>
      </c>
      <c r="IB16" s="17" t="s">
        <v>84</v>
      </c>
      <c r="IC16" s="17" t="s">
        <v>50</v>
      </c>
      <c r="IE16" s="18"/>
      <c r="IF16" s="18"/>
      <c r="IG16" s="18"/>
      <c r="IH16" s="18"/>
      <c r="II16" s="18"/>
    </row>
    <row r="17" spans="1:243" s="17" customFormat="1" ht="38.25">
      <c r="A17" s="50">
        <v>5</v>
      </c>
      <c r="B17" s="51" t="s">
        <v>160</v>
      </c>
      <c r="C17" s="52" t="s">
        <v>45</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IA17" s="17">
        <v>5</v>
      </c>
      <c r="IB17" s="17" t="s">
        <v>160</v>
      </c>
      <c r="IC17" s="17" t="s">
        <v>45</v>
      </c>
      <c r="IE17" s="18"/>
      <c r="IF17" s="18"/>
      <c r="IG17" s="18"/>
      <c r="IH17" s="18"/>
      <c r="II17" s="18"/>
    </row>
    <row r="18" spans="1:243" s="17" customFormat="1" ht="38.25">
      <c r="A18" s="50">
        <v>6</v>
      </c>
      <c r="B18" s="51" t="s">
        <v>161</v>
      </c>
      <c r="C18" s="52" t="s">
        <v>51</v>
      </c>
      <c r="D18" s="53">
        <v>0.5</v>
      </c>
      <c r="E18" s="53" t="s">
        <v>89</v>
      </c>
      <c r="F18" s="53">
        <v>6457.83</v>
      </c>
      <c r="G18" s="54"/>
      <c r="H18" s="54"/>
      <c r="I18" s="55" t="s">
        <v>34</v>
      </c>
      <c r="J18" s="56">
        <f>IF(I18="Less(-)",-1,1)</f>
        <v>1</v>
      </c>
      <c r="K18" s="54" t="s">
        <v>35</v>
      </c>
      <c r="L18" s="54" t="s">
        <v>4</v>
      </c>
      <c r="M18" s="57"/>
      <c r="N18" s="54"/>
      <c r="O18" s="54"/>
      <c r="P18" s="58"/>
      <c r="Q18" s="54"/>
      <c r="R18" s="54"/>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5">
        <f>ROUND(total_amount_ba($B$2,$D$2,D18,F18,J18,K18,M18),0)</f>
        <v>3229</v>
      </c>
      <c r="BB18" s="59">
        <f>BA18+SUM(N18:AZ18)</f>
        <v>3229</v>
      </c>
      <c r="BC18" s="60" t="str">
        <f>SpellNumber(L18,BB18)</f>
        <v>INR  Three Thousand Two Hundred &amp; Twenty Nine  Only</v>
      </c>
      <c r="IA18" s="17">
        <v>6</v>
      </c>
      <c r="IB18" s="17" t="s">
        <v>161</v>
      </c>
      <c r="IC18" s="17" t="s">
        <v>51</v>
      </c>
      <c r="ID18" s="17">
        <v>0.5</v>
      </c>
      <c r="IE18" s="18" t="s">
        <v>89</v>
      </c>
      <c r="IF18" s="18"/>
      <c r="IG18" s="18"/>
      <c r="IH18" s="18"/>
      <c r="II18" s="18"/>
    </row>
    <row r="19" spans="1:243" s="17" customFormat="1" ht="14.25">
      <c r="A19" s="50">
        <v>7</v>
      </c>
      <c r="B19" s="51" t="s">
        <v>162</v>
      </c>
      <c r="C19" s="52" t="s">
        <v>52</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IA19" s="17">
        <v>7</v>
      </c>
      <c r="IB19" s="17" t="s">
        <v>162</v>
      </c>
      <c r="IC19" s="17" t="s">
        <v>52</v>
      </c>
      <c r="IE19" s="18"/>
      <c r="IF19" s="18"/>
      <c r="IG19" s="18"/>
      <c r="IH19" s="18"/>
      <c r="II19" s="18"/>
    </row>
    <row r="20" spans="1:243" s="17" customFormat="1" ht="36.75" customHeight="1">
      <c r="A20" s="50">
        <v>8</v>
      </c>
      <c r="B20" s="51" t="s">
        <v>163</v>
      </c>
      <c r="C20" s="52" t="s">
        <v>46</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IA20" s="17">
        <v>8</v>
      </c>
      <c r="IB20" s="17" t="s">
        <v>163</v>
      </c>
      <c r="IC20" s="17" t="s">
        <v>46</v>
      </c>
      <c r="IE20" s="18"/>
      <c r="IF20" s="18"/>
      <c r="IG20" s="18"/>
      <c r="IH20" s="18"/>
      <c r="II20" s="18"/>
    </row>
    <row r="21" spans="1:243" s="17" customFormat="1" ht="25.5">
      <c r="A21" s="50">
        <v>9</v>
      </c>
      <c r="B21" s="51" t="s">
        <v>164</v>
      </c>
      <c r="C21" s="52" t="s">
        <v>53</v>
      </c>
      <c r="D21" s="53">
        <v>0.5</v>
      </c>
      <c r="E21" s="53" t="s">
        <v>89</v>
      </c>
      <c r="F21" s="53">
        <v>5838.01</v>
      </c>
      <c r="G21" s="54"/>
      <c r="H21" s="54"/>
      <c r="I21" s="55" t="s">
        <v>34</v>
      </c>
      <c r="J21" s="56">
        <f>IF(I21="Less(-)",-1,1)</f>
        <v>1</v>
      </c>
      <c r="K21" s="54" t="s">
        <v>35</v>
      </c>
      <c r="L21" s="54" t="s">
        <v>4</v>
      </c>
      <c r="M21" s="57"/>
      <c r="N21" s="54"/>
      <c r="O21" s="54"/>
      <c r="P21" s="58"/>
      <c r="Q21" s="54"/>
      <c r="R21" s="54"/>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5">
        <f>ROUND(total_amount_ba($B$2,$D$2,D21,F21,J21,K21,M21),0)</f>
        <v>2919</v>
      </c>
      <c r="BB21" s="59">
        <f>BA21+SUM(N21:AZ21)</f>
        <v>2919</v>
      </c>
      <c r="BC21" s="60" t="str">
        <f>SpellNumber(L21,BB21)</f>
        <v>INR  Two Thousand Nine Hundred &amp; Nineteen  Only</v>
      </c>
      <c r="IA21" s="17">
        <v>9</v>
      </c>
      <c r="IB21" s="17" t="s">
        <v>164</v>
      </c>
      <c r="IC21" s="17" t="s">
        <v>53</v>
      </c>
      <c r="ID21" s="17">
        <v>0.5</v>
      </c>
      <c r="IE21" s="18" t="s">
        <v>89</v>
      </c>
      <c r="IF21" s="18"/>
      <c r="IG21" s="18"/>
      <c r="IH21" s="18"/>
      <c r="II21" s="18"/>
    </row>
    <row r="22" spans="1:243" s="17" customFormat="1" ht="38.25">
      <c r="A22" s="50">
        <v>10</v>
      </c>
      <c r="B22" s="51" t="s">
        <v>165</v>
      </c>
      <c r="C22" s="52" t="s">
        <v>47</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IA22" s="17">
        <v>10</v>
      </c>
      <c r="IB22" s="17" t="s">
        <v>165</v>
      </c>
      <c r="IC22" s="17" t="s">
        <v>47</v>
      </c>
      <c r="IE22" s="18"/>
      <c r="IF22" s="18"/>
      <c r="IG22" s="18"/>
      <c r="IH22" s="18"/>
      <c r="II22" s="18"/>
    </row>
    <row r="23" spans="1:243" s="17" customFormat="1" ht="25.5">
      <c r="A23" s="50">
        <v>11</v>
      </c>
      <c r="B23" s="51" t="s">
        <v>164</v>
      </c>
      <c r="C23" s="52" t="s">
        <v>54</v>
      </c>
      <c r="D23" s="53">
        <v>1.2</v>
      </c>
      <c r="E23" s="53" t="s">
        <v>89</v>
      </c>
      <c r="F23" s="53">
        <v>7267.3</v>
      </c>
      <c r="G23" s="54"/>
      <c r="H23" s="54"/>
      <c r="I23" s="55" t="s">
        <v>34</v>
      </c>
      <c r="J23" s="56">
        <f>IF(I23="Less(-)",-1,1)</f>
        <v>1</v>
      </c>
      <c r="K23" s="54" t="s">
        <v>35</v>
      </c>
      <c r="L23" s="54" t="s">
        <v>4</v>
      </c>
      <c r="M23" s="57"/>
      <c r="N23" s="54"/>
      <c r="O23" s="54"/>
      <c r="P23" s="58"/>
      <c r="Q23" s="54"/>
      <c r="R23" s="54"/>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5">
        <f>ROUND(total_amount_ba($B$2,$D$2,D23,F23,J23,K23,M23),0)</f>
        <v>8721</v>
      </c>
      <c r="BB23" s="59">
        <f>BA23+SUM(N23:AZ23)</f>
        <v>8721</v>
      </c>
      <c r="BC23" s="60" t="str">
        <f>SpellNumber(L23,BB23)</f>
        <v>INR  Eight Thousand Seven Hundred &amp; Twenty One  Only</v>
      </c>
      <c r="IA23" s="17">
        <v>11</v>
      </c>
      <c r="IB23" s="17" t="s">
        <v>164</v>
      </c>
      <c r="IC23" s="17" t="s">
        <v>54</v>
      </c>
      <c r="ID23" s="17">
        <v>1.2</v>
      </c>
      <c r="IE23" s="18" t="s">
        <v>89</v>
      </c>
      <c r="IF23" s="18"/>
      <c r="IG23" s="18"/>
      <c r="IH23" s="18"/>
      <c r="II23" s="18"/>
    </row>
    <row r="24" spans="1:243" s="17" customFormat="1" ht="14.25">
      <c r="A24" s="50">
        <v>12</v>
      </c>
      <c r="B24" s="51" t="s">
        <v>91</v>
      </c>
      <c r="C24" s="52" t="s">
        <v>55</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IA24" s="17">
        <v>12</v>
      </c>
      <c r="IB24" s="17" t="s">
        <v>91</v>
      </c>
      <c r="IC24" s="17" t="s">
        <v>55</v>
      </c>
      <c r="IE24" s="18"/>
      <c r="IF24" s="18"/>
      <c r="IG24" s="18"/>
      <c r="IH24" s="18"/>
      <c r="II24" s="18"/>
    </row>
    <row r="25" spans="1:243" s="17" customFormat="1" ht="25.5">
      <c r="A25" s="50">
        <v>13</v>
      </c>
      <c r="B25" s="51" t="s">
        <v>166</v>
      </c>
      <c r="C25" s="52" t="s">
        <v>56</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IA25" s="17">
        <v>13</v>
      </c>
      <c r="IB25" s="17" t="s">
        <v>166</v>
      </c>
      <c r="IC25" s="17" t="s">
        <v>56</v>
      </c>
      <c r="IE25" s="18"/>
      <c r="IF25" s="18"/>
      <c r="IG25" s="18"/>
      <c r="IH25" s="18"/>
      <c r="II25" s="18"/>
    </row>
    <row r="26" spans="1:243" s="17" customFormat="1" ht="14.25">
      <c r="A26" s="50">
        <v>14</v>
      </c>
      <c r="B26" s="51" t="s">
        <v>167</v>
      </c>
      <c r="C26" s="52" t="s">
        <v>57</v>
      </c>
      <c r="D26" s="53">
        <v>10</v>
      </c>
      <c r="E26" s="53" t="s">
        <v>95</v>
      </c>
      <c r="F26" s="53">
        <v>24.77</v>
      </c>
      <c r="G26" s="54"/>
      <c r="H26" s="54"/>
      <c r="I26" s="55" t="s">
        <v>34</v>
      </c>
      <c r="J26" s="56">
        <f>IF(I26="Less(-)",-1,1)</f>
        <v>1</v>
      </c>
      <c r="K26" s="54" t="s">
        <v>35</v>
      </c>
      <c r="L26" s="54" t="s">
        <v>4</v>
      </c>
      <c r="M26" s="57"/>
      <c r="N26" s="54"/>
      <c r="O26" s="54"/>
      <c r="P26" s="58"/>
      <c r="Q26" s="54"/>
      <c r="R26" s="54"/>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5">
        <f>ROUND(total_amount_ba($B$2,$D$2,D26,F26,J26,K26,M26),0)</f>
        <v>248</v>
      </c>
      <c r="BB26" s="59">
        <f>BA26+SUM(N26:AZ26)</f>
        <v>248</v>
      </c>
      <c r="BC26" s="60" t="str">
        <f>SpellNumber(L26,BB26)</f>
        <v>INR  Two Hundred &amp; Forty Eight  Only</v>
      </c>
      <c r="IA26" s="17">
        <v>14</v>
      </c>
      <c r="IB26" s="17" t="s">
        <v>167</v>
      </c>
      <c r="IC26" s="17" t="s">
        <v>57</v>
      </c>
      <c r="ID26" s="17">
        <v>10</v>
      </c>
      <c r="IE26" s="18" t="s">
        <v>95</v>
      </c>
      <c r="IF26" s="18"/>
      <c r="IG26" s="18"/>
      <c r="IH26" s="18"/>
      <c r="II26" s="18"/>
    </row>
    <row r="27" spans="1:243" s="17" customFormat="1" ht="14.25">
      <c r="A27" s="50">
        <v>15</v>
      </c>
      <c r="B27" s="51" t="s">
        <v>92</v>
      </c>
      <c r="C27" s="52" t="s">
        <v>58</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IA27" s="17">
        <v>15</v>
      </c>
      <c r="IB27" s="17" t="s">
        <v>92</v>
      </c>
      <c r="IC27" s="17" t="s">
        <v>58</v>
      </c>
      <c r="IE27" s="18"/>
      <c r="IF27" s="18"/>
      <c r="IG27" s="18"/>
      <c r="IH27" s="18"/>
      <c r="II27" s="18"/>
    </row>
    <row r="28" spans="1:243" s="17" customFormat="1" ht="63.75">
      <c r="A28" s="50">
        <v>16</v>
      </c>
      <c r="B28" s="51" t="s">
        <v>168</v>
      </c>
      <c r="C28" s="52" t="s">
        <v>59</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IA28" s="17">
        <v>16</v>
      </c>
      <c r="IB28" s="17" t="s">
        <v>168</v>
      </c>
      <c r="IC28" s="17" t="s">
        <v>59</v>
      </c>
      <c r="IE28" s="18"/>
      <c r="IF28" s="18"/>
      <c r="IG28" s="18"/>
      <c r="IH28" s="18"/>
      <c r="II28" s="18"/>
    </row>
    <row r="29" spans="1:243" s="17" customFormat="1" ht="25.5">
      <c r="A29" s="50">
        <v>17</v>
      </c>
      <c r="B29" s="51" t="s">
        <v>169</v>
      </c>
      <c r="C29" s="52" t="s">
        <v>60</v>
      </c>
      <c r="D29" s="53">
        <v>1040</v>
      </c>
      <c r="E29" s="53" t="s">
        <v>96</v>
      </c>
      <c r="F29" s="53">
        <v>135.82</v>
      </c>
      <c r="G29" s="54"/>
      <c r="H29" s="54"/>
      <c r="I29" s="55" t="s">
        <v>34</v>
      </c>
      <c r="J29" s="56">
        <f>IF(I29="Less(-)",-1,1)</f>
        <v>1</v>
      </c>
      <c r="K29" s="54" t="s">
        <v>35</v>
      </c>
      <c r="L29" s="54" t="s">
        <v>4</v>
      </c>
      <c r="M29" s="57"/>
      <c r="N29" s="54"/>
      <c r="O29" s="54"/>
      <c r="P29" s="58"/>
      <c r="Q29" s="54"/>
      <c r="R29" s="54"/>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5">
        <f>ROUND(total_amount_ba($B$2,$D$2,D29,F29,J29,K29,M29),0)</f>
        <v>141253</v>
      </c>
      <c r="BB29" s="59">
        <f>BA29+SUM(N29:AZ29)</f>
        <v>141253</v>
      </c>
      <c r="BC29" s="60" t="str">
        <f>SpellNumber(L29,BB29)</f>
        <v>INR  One Lakh Forty One Thousand Two Hundred &amp; Fifty Three  Only</v>
      </c>
      <c r="IA29" s="17">
        <v>17</v>
      </c>
      <c r="IB29" s="17" t="s">
        <v>169</v>
      </c>
      <c r="IC29" s="17" t="s">
        <v>60</v>
      </c>
      <c r="ID29" s="17">
        <v>1040</v>
      </c>
      <c r="IE29" s="18" t="s">
        <v>96</v>
      </c>
      <c r="IF29" s="18"/>
      <c r="IG29" s="18"/>
      <c r="IH29" s="18"/>
      <c r="II29" s="18"/>
    </row>
    <row r="30" spans="1:243" s="17" customFormat="1" ht="114.75">
      <c r="A30" s="50">
        <v>18</v>
      </c>
      <c r="B30" s="51" t="s">
        <v>170</v>
      </c>
      <c r="C30" s="52" t="s">
        <v>48</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IA30" s="17">
        <v>18</v>
      </c>
      <c r="IB30" s="17" t="s">
        <v>170</v>
      </c>
      <c r="IC30" s="17" t="s">
        <v>48</v>
      </c>
      <c r="IE30" s="18"/>
      <c r="IF30" s="18"/>
      <c r="IG30" s="18"/>
      <c r="IH30" s="18"/>
      <c r="II30" s="18"/>
    </row>
    <row r="31" spans="1:243" s="17" customFormat="1" ht="25.5">
      <c r="A31" s="50">
        <v>19</v>
      </c>
      <c r="B31" s="51" t="s">
        <v>171</v>
      </c>
      <c r="C31" s="52" t="s">
        <v>61</v>
      </c>
      <c r="D31" s="53">
        <v>10</v>
      </c>
      <c r="E31" s="53" t="s">
        <v>96</v>
      </c>
      <c r="F31" s="53">
        <v>95.7</v>
      </c>
      <c r="G31" s="54"/>
      <c r="H31" s="54"/>
      <c r="I31" s="55" t="s">
        <v>34</v>
      </c>
      <c r="J31" s="56">
        <f>IF(I31="Less(-)",-1,1)</f>
        <v>1</v>
      </c>
      <c r="K31" s="54" t="s">
        <v>35</v>
      </c>
      <c r="L31" s="54" t="s">
        <v>4</v>
      </c>
      <c r="M31" s="57"/>
      <c r="N31" s="54"/>
      <c r="O31" s="54"/>
      <c r="P31" s="58"/>
      <c r="Q31" s="54"/>
      <c r="R31" s="54"/>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5">
        <f>ROUND(total_amount_ba($B$2,$D$2,D31,F31,J31,K31,M31),0)</f>
        <v>957</v>
      </c>
      <c r="BB31" s="59">
        <f>BA31+SUM(N31:AZ31)</f>
        <v>957</v>
      </c>
      <c r="BC31" s="60" t="str">
        <f>SpellNumber(L31,BB31)</f>
        <v>INR  Nine Hundred &amp; Fifty Seven  Only</v>
      </c>
      <c r="IA31" s="17">
        <v>19</v>
      </c>
      <c r="IB31" s="17" t="s">
        <v>171</v>
      </c>
      <c r="IC31" s="17" t="s">
        <v>61</v>
      </c>
      <c r="ID31" s="17">
        <v>10</v>
      </c>
      <c r="IE31" s="18" t="s">
        <v>96</v>
      </c>
      <c r="IF31" s="18"/>
      <c r="IG31" s="18"/>
      <c r="IH31" s="18"/>
      <c r="II31" s="18"/>
    </row>
    <row r="32" spans="1:243" s="17" customFormat="1" ht="25.5">
      <c r="A32" s="50">
        <v>20</v>
      </c>
      <c r="B32" s="51" t="s">
        <v>172</v>
      </c>
      <c r="C32" s="52" t="s">
        <v>62</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IA32" s="17">
        <v>20</v>
      </c>
      <c r="IB32" s="17" t="s">
        <v>172</v>
      </c>
      <c r="IC32" s="17" t="s">
        <v>62</v>
      </c>
      <c r="IE32" s="18"/>
      <c r="IF32" s="18"/>
      <c r="IG32" s="18"/>
      <c r="IH32" s="18"/>
      <c r="II32" s="18"/>
    </row>
    <row r="33" spans="1:243" s="17" customFormat="1" ht="25.5">
      <c r="A33" s="50">
        <v>21</v>
      </c>
      <c r="B33" s="51" t="s">
        <v>173</v>
      </c>
      <c r="C33" s="52" t="s">
        <v>63</v>
      </c>
      <c r="D33" s="53">
        <v>10</v>
      </c>
      <c r="E33" s="53" t="s">
        <v>83</v>
      </c>
      <c r="F33" s="53">
        <v>824.46</v>
      </c>
      <c r="G33" s="54"/>
      <c r="H33" s="54"/>
      <c r="I33" s="55" t="s">
        <v>34</v>
      </c>
      <c r="J33" s="56">
        <f>IF(I33="Less(-)",-1,1)</f>
        <v>1</v>
      </c>
      <c r="K33" s="54" t="s">
        <v>35</v>
      </c>
      <c r="L33" s="54" t="s">
        <v>4</v>
      </c>
      <c r="M33" s="57"/>
      <c r="N33" s="54"/>
      <c r="O33" s="54"/>
      <c r="P33" s="58"/>
      <c r="Q33" s="54"/>
      <c r="R33" s="54"/>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5">
        <f>ROUND(total_amount_ba($B$2,$D$2,D33,F33,J33,K33,M33),0)</f>
        <v>8245</v>
      </c>
      <c r="BB33" s="59">
        <f>BA33+SUM(N33:AZ33)</f>
        <v>8245</v>
      </c>
      <c r="BC33" s="60" t="str">
        <f>SpellNumber(L33,BB33)</f>
        <v>INR  Eight Thousand Two Hundred &amp; Forty Five  Only</v>
      </c>
      <c r="IA33" s="17">
        <v>21</v>
      </c>
      <c r="IB33" s="17" t="s">
        <v>173</v>
      </c>
      <c r="IC33" s="17" t="s">
        <v>63</v>
      </c>
      <c r="ID33" s="17">
        <v>10</v>
      </c>
      <c r="IE33" s="18" t="s">
        <v>83</v>
      </c>
      <c r="IF33" s="18"/>
      <c r="IG33" s="18"/>
      <c r="IH33" s="18"/>
      <c r="II33" s="18"/>
    </row>
    <row r="34" spans="1:243" s="17" customFormat="1" ht="14.25">
      <c r="A34" s="50">
        <v>22</v>
      </c>
      <c r="B34" s="51" t="s">
        <v>174</v>
      </c>
      <c r="C34" s="52" t="s">
        <v>64</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IA34" s="17">
        <v>22</v>
      </c>
      <c r="IB34" s="17" t="s">
        <v>174</v>
      </c>
      <c r="IC34" s="17" t="s">
        <v>64</v>
      </c>
      <c r="IE34" s="18"/>
      <c r="IF34" s="18"/>
      <c r="IG34" s="18"/>
      <c r="IH34" s="18"/>
      <c r="II34" s="18"/>
    </row>
    <row r="35" spans="1:243" s="17" customFormat="1" ht="51">
      <c r="A35" s="50">
        <v>23</v>
      </c>
      <c r="B35" s="51" t="s">
        <v>175</v>
      </c>
      <c r="C35" s="52" t="s">
        <v>65</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IA35" s="17">
        <v>23</v>
      </c>
      <c r="IB35" s="17" t="s">
        <v>175</v>
      </c>
      <c r="IC35" s="17" t="s">
        <v>65</v>
      </c>
      <c r="IE35" s="18"/>
      <c r="IF35" s="18"/>
      <c r="IG35" s="18"/>
      <c r="IH35" s="18"/>
      <c r="II35" s="18"/>
    </row>
    <row r="36" spans="1:243" s="17" customFormat="1" ht="25.5">
      <c r="A36" s="50">
        <v>24</v>
      </c>
      <c r="B36" s="51" t="s">
        <v>176</v>
      </c>
      <c r="C36" s="52" t="s">
        <v>66</v>
      </c>
      <c r="D36" s="53">
        <v>53.5</v>
      </c>
      <c r="E36" s="53" t="s">
        <v>83</v>
      </c>
      <c r="F36" s="53">
        <v>477.86</v>
      </c>
      <c r="G36" s="54"/>
      <c r="H36" s="54"/>
      <c r="I36" s="55" t="s">
        <v>34</v>
      </c>
      <c r="J36" s="56">
        <f>IF(I36="Less(-)",-1,1)</f>
        <v>1</v>
      </c>
      <c r="K36" s="54" t="s">
        <v>35</v>
      </c>
      <c r="L36" s="54" t="s">
        <v>4</v>
      </c>
      <c r="M36" s="57"/>
      <c r="N36" s="54"/>
      <c r="O36" s="54"/>
      <c r="P36" s="58"/>
      <c r="Q36" s="54"/>
      <c r="R36" s="54"/>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5">
        <f>ROUND(total_amount_ba($B$2,$D$2,D36,F36,J36,K36,M36),0)</f>
        <v>25566</v>
      </c>
      <c r="BB36" s="59">
        <f>BA36+SUM(N36:AZ36)</f>
        <v>25566</v>
      </c>
      <c r="BC36" s="60" t="str">
        <f>SpellNumber(L36,BB36)</f>
        <v>INR  Twenty Five Thousand Five Hundred &amp; Sixty Six  Only</v>
      </c>
      <c r="IA36" s="17">
        <v>24</v>
      </c>
      <c r="IB36" s="17" t="s">
        <v>176</v>
      </c>
      <c r="IC36" s="17" t="s">
        <v>66</v>
      </c>
      <c r="ID36" s="17">
        <v>53.5</v>
      </c>
      <c r="IE36" s="18" t="s">
        <v>83</v>
      </c>
      <c r="IF36" s="18"/>
      <c r="IG36" s="18"/>
      <c r="IH36" s="18"/>
      <c r="II36" s="18"/>
    </row>
    <row r="37" spans="1:243" s="17" customFormat="1" ht="38.25">
      <c r="A37" s="50">
        <v>25</v>
      </c>
      <c r="B37" s="51" t="s">
        <v>177</v>
      </c>
      <c r="C37" s="52" t="s">
        <v>67</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IA37" s="17">
        <v>25</v>
      </c>
      <c r="IB37" s="17" t="s">
        <v>177</v>
      </c>
      <c r="IC37" s="17" t="s">
        <v>67</v>
      </c>
      <c r="IE37" s="18"/>
      <c r="IF37" s="18"/>
      <c r="IG37" s="18"/>
      <c r="IH37" s="18"/>
      <c r="II37" s="18"/>
    </row>
    <row r="38" spans="1:243" s="17" customFormat="1" ht="24" customHeight="1">
      <c r="A38" s="50">
        <v>26</v>
      </c>
      <c r="B38" s="51" t="s">
        <v>178</v>
      </c>
      <c r="C38" s="52" t="s">
        <v>68</v>
      </c>
      <c r="D38" s="53">
        <v>2.2</v>
      </c>
      <c r="E38" s="53" t="s">
        <v>83</v>
      </c>
      <c r="F38" s="53">
        <v>500.44</v>
      </c>
      <c r="G38" s="54"/>
      <c r="H38" s="54"/>
      <c r="I38" s="55" t="s">
        <v>34</v>
      </c>
      <c r="J38" s="56">
        <f>IF(I38="Less(-)",-1,1)</f>
        <v>1</v>
      </c>
      <c r="K38" s="54" t="s">
        <v>35</v>
      </c>
      <c r="L38" s="54" t="s">
        <v>4</v>
      </c>
      <c r="M38" s="57"/>
      <c r="N38" s="54"/>
      <c r="O38" s="54"/>
      <c r="P38" s="58"/>
      <c r="Q38" s="54"/>
      <c r="R38" s="54"/>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5">
        <f>ROUND(total_amount_ba($B$2,$D$2,D38,F38,J38,K38,M38),0)</f>
        <v>1101</v>
      </c>
      <c r="BB38" s="59">
        <f>BA38+SUM(N38:AZ38)</f>
        <v>1101</v>
      </c>
      <c r="BC38" s="60" t="str">
        <f>SpellNumber(L38,BB38)</f>
        <v>INR  One Thousand One Hundred &amp; One  Only</v>
      </c>
      <c r="IA38" s="17">
        <v>26</v>
      </c>
      <c r="IB38" s="17" t="s">
        <v>178</v>
      </c>
      <c r="IC38" s="17" t="s">
        <v>68</v>
      </c>
      <c r="ID38" s="17">
        <v>2.2</v>
      </c>
      <c r="IE38" s="18" t="s">
        <v>83</v>
      </c>
      <c r="IF38" s="18"/>
      <c r="IG38" s="18"/>
      <c r="IH38" s="18"/>
      <c r="II38" s="18"/>
    </row>
    <row r="39" spans="1:243" s="17" customFormat="1" ht="25.5">
      <c r="A39" s="50">
        <v>27</v>
      </c>
      <c r="B39" s="51" t="s">
        <v>179</v>
      </c>
      <c r="C39" s="52" t="s">
        <v>69</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IA39" s="17">
        <v>27</v>
      </c>
      <c r="IB39" s="17" t="s">
        <v>179</v>
      </c>
      <c r="IC39" s="17" t="s">
        <v>69</v>
      </c>
      <c r="IE39" s="18"/>
      <c r="IF39" s="18"/>
      <c r="IG39" s="18"/>
      <c r="IH39" s="18"/>
      <c r="II39" s="18"/>
    </row>
    <row r="40" spans="1:243" s="17" customFormat="1" ht="20.25" customHeight="1">
      <c r="A40" s="50">
        <v>28</v>
      </c>
      <c r="B40" s="51" t="s">
        <v>180</v>
      </c>
      <c r="C40" s="52" t="s">
        <v>70</v>
      </c>
      <c r="D40" s="53">
        <v>70</v>
      </c>
      <c r="E40" s="53" t="s">
        <v>90</v>
      </c>
      <c r="F40" s="53">
        <v>69.71</v>
      </c>
      <c r="G40" s="54"/>
      <c r="H40" s="54"/>
      <c r="I40" s="55" t="s">
        <v>34</v>
      </c>
      <c r="J40" s="56">
        <f>IF(I40="Less(-)",-1,1)</f>
        <v>1</v>
      </c>
      <c r="K40" s="54" t="s">
        <v>35</v>
      </c>
      <c r="L40" s="54" t="s">
        <v>4</v>
      </c>
      <c r="M40" s="57"/>
      <c r="N40" s="54"/>
      <c r="O40" s="54"/>
      <c r="P40" s="58"/>
      <c r="Q40" s="54"/>
      <c r="R40" s="54"/>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5">
        <f>ROUND(total_amount_ba($B$2,$D$2,D40,F40,J40,K40,M40),0)</f>
        <v>4880</v>
      </c>
      <c r="BB40" s="59">
        <f>BA40+SUM(N40:AZ40)</f>
        <v>4880</v>
      </c>
      <c r="BC40" s="60" t="str">
        <f>SpellNumber(L40,BB40)</f>
        <v>INR  Four Thousand Eight Hundred &amp; Eighty  Only</v>
      </c>
      <c r="IA40" s="17">
        <v>28</v>
      </c>
      <c r="IB40" s="17" t="s">
        <v>180</v>
      </c>
      <c r="IC40" s="17" t="s">
        <v>70</v>
      </c>
      <c r="ID40" s="17">
        <v>70</v>
      </c>
      <c r="IE40" s="18" t="s">
        <v>90</v>
      </c>
      <c r="IF40" s="18"/>
      <c r="IG40" s="18"/>
      <c r="IH40" s="18"/>
      <c r="II40" s="18"/>
    </row>
    <row r="41" spans="1:243" s="17" customFormat="1" ht="14.25">
      <c r="A41" s="50">
        <v>29</v>
      </c>
      <c r="B41" s="51" t="s">
        <v>136</v>
      </c>
      <c r="C41" s="52" t="s">
        <v>71</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IA41" s="17">
        <v>29</v>
      </c>
      <c r="IB41" s="17" t="s">
        <v>136</v>
      </c>
      <c r="IC41" s="17" t="s">
        <v>71</v>
      </c>
      <c r="IE41" s="18"/>
      <c r="IF41" s="18"/>
      <c r="IG41" s="18"/>
      <c r="IH41" s="18"/>
      <c r="II41" s="18"/>
    </row>
    <row r="42" spans="1:243" s="17" customFormat="1" ht="51">
      <c r="A42" s="50">
        <v>30</v>
      </c>
      <c r="B42" s="51" t="s">
        <v>181</v>
      </c>
      <c r="C42" s="52" t="s">
        <v>72</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IA42" s="17">
        <v>30</v>
      </c>
      <c r="IB42" s="17" t="s">
        <v>181</v>
      </c>
      <c r="IC42" s="17" t="s">
        <v>72</v>
      </c>
      <c r="IE42" s="18"/>
      <c r="IF42" s="18"/>
      <c r="IG42" s="18"/>
      <c r="IH42" s="18"/>
      <c r="II42" s="18"/>
    </row>
    <row r="43" spans="1:243" s="17" customFormat="1" ht="14.25">
      <c r="A43" s="50">
        <v>31</v>
      </c>
      <c r="B43" s="51" t="s">
        <v>182</v>
      </c>
      <c r="C43" s="52" t="s">
        <v>73</v>
      </c>
      <c r="D43" s="53">
        <v>22</v>
      </c>
      <c r="E43" s="53" t="s">
        <v>90</v>
      </c>
      <c r="F43" s="53">
        <v>228.15</v>
      </c>
      <c r="G43" s="54"/>
      <c r="H43" s="54"/>
      <c r="I43" s="55" t="s">
        <v>34</v>
      </c>
      <c r="J43" s="56">
        <f>IF(I43="Less(-)",-1,1)</f>
        <v>1</v>
      </c>
      <c r="K43" s="54" t="s">
        <v>35</v>
      </c>
      <c r="L43" s="54" t="s">
        <v>4</v>
      </c>
      <c r="M43" s="57"/>
      <c r="N43" s="54"/>
      <c r="O43" s="54"/>
      <c r="P43" s="58"/>
      <c r="Q43" s="54"/>
      <c r="R43" s="54"/>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5">
        <f>ROUND(total_amount_ba($B$2,$D$2,D43,F43,J43,K43,M43),0)</f>
        <v>5019</v>
      </c>
      <c r="BB43" s="59">
        <f>BA43+SUM(N43:AZ43)</f>
        <v>5019</v>
      </c>
      <c r="BC43" s="60" t="str">
        <f>SpellNumber(L43,BB43)</f>
        <v>INR  Five Thousand  &amp;Nineteen  Only</v>
      </c>
      <c r="IA43" s="17">
        <v>31</v>
      </c>
      <c r="IB43" s="17" t="s">
        <v>182</v>
      </c>
      <c r="IC43" s="17" t="s">
        <v>73</v>
      </c>
      <c r="ID43" s="17">
        <v>22</v>
      </c>
      <c r="IE43" s="18" t="s">
        <v>90</v>
      </c>
      <c r="IF43" s="18"/>
      <c r="IG43" s="18"/>
      <c r="IH43" s="18"/>
      <c r="II43" s="18"/>
    </row>
    <row r="44" spans="1:243" s="17" customFormat="1" ht="165.75">
      <c r="A44" s="50">
        <v>32</v>
      </c>
      <c r="B44" s="51" t="s">
        <v>183</v>
      </c>
      <c r="C44" s="52" t="s">
        <v>225</v>
      </c>
      <c r="D44" s="53">
        <v>57</v>
      </c>
      <c r="E44" s="53" t="s">
        <v>83</v>
      </c>
      <c r="F44" s="53">
        <v>588.82</v>
      </c>
      <c r="G44" s="54"/>
      <c r="H44" s="54"/>
      <c r="I44" s="55" t="s">
        <v>34</v>
      </c>
      <c r="J44" s="56">
        <f>IF(I44="Less(-)",-1,1)</f>
        <v>1</v>
      </c>
      <c r="K44" s="54" t="s">
        <v>35</v>
      </c>
      <c r="L44" s="54" t="s">
        <v>4</v>
      </c>
      <c r="M44" s="57"/>
      <c r="N44" s="54"/>
      <c r="O44" s="54"/>
      <c r="P44" s="58"/>
      <c r="Q44" s="54"/>
      <c r="R44" s="54"/>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5">
        <f>ROUND(total_amount_ba($B$2,$D$2,D44,F44,J44,K44,M44),0)</f>
        <v>33563</v>
      </c>
      <c r="BB44" s="59">
        <f>BA44+SUM(N44:AZ44)</f>
        <v>33563</v>
      </c>
      <c r="BC44" s="60" t="str">
        <f>SpellNumber(L44,BB44)</f>
        <v>INR  Thirty Three Thousand Five Hundred &amp; Sixty Three  Only</v>
      </c>
      <c r="IA44" s="17">
        <v>32</v>
      </c>
      <c r="IB44" s="17" t="s">
        <v>183</v>
      </c>
      <c r="IC44" s="17" t="s">
        <v>225</v>
      </c>
      <c r="ID44" s="17">
        <v>57</v>
      </c>
      <c r="IE44" s="18" t="s">
        <v>83</v>
      </c>
      <c r="IF44" s="18"/>
      <c r="IG44" s="18"/>
      <c r="IH44" s="18"/>
      <c r="II44" s="18"/>
    </row>
    <row r="45" spans="1:243" s="17" customFormat="1" ht="14.25">
      <c r="A45" s="50">
        <v>33</v>
      </c>
      <c r="B45" s="51" t="s">
        <v>85</v>
      </c>
      <c r="C45" s="52" t="s">
        <v>74</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IA45" s="17">
        <v>33</v>
      </c>
      <c r="IB45" s="17" t="s">
        <v>85</v>
      </c>
      <c r="IC45" s="17" t="s">
        <v>74</v>
      </c>
      <c r="IE45" s="18"/>
      <c r="IF45" s="18"/>
      <c r="IG45" s="18"/>
      <c r="IH45" s="18"/>
      <c r="II45" s="18"/>
    </row>
    <row r="46" spans="1:243" s="17" customFormat="1" ht="14.25">
      <c r="A46" s="50">
        <v>34</v>
      </c>
      <c r="B46" s="51" t="s">
        <v>184</v>
      </c>
      <c r="C46" s="52" t="s">
        <v>75</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IA46" s="17">
        <v>34</v>
      </c>
      <c r="IB46" s="17" t="s">
        <v>184</v>
      </c>
      <c r="IC46" s="17" t="s">
        <v>75</v>
      </c>
      <c r="IE46" s="18"/>
      <c r="IF46" s="18"/>
      <c r="IG46" s="18"/>
      <c r="IH46" s="18"/>
      <c r="II46" s="18"/>
    </row>
    <row r="47" spans="1:243" s="17" customFormat="1" ht="18.75" customHeight="1">
      <c r="A47" s="50">
        <v>35</v>
      </c>
      <c r="B47" s="51" t="s">
        <v>185</v>
      </c>
      <c r="C47" s="52" t="s">
        <v>76</v>
      </c>
      <c r="D47" s="53">
        <v>7</v>
      </c>
      <c r="E47" s="53" t="s">
        <v>83</v>
      </c>
      <c r="F47" s="53">
        <v>258.09</v>
      </c>
      <c r="G47" s="54"/>
      <c r="H47" s="54"/>
      <c r="I47" s="55" t="s">
        <v>34</v>
      </c>
      <c r="J47" s="56">
        <f>IF(I47="Less(-)",-1,1)</f>
        <v>1</v>
      </c>
      <c r="K47" s="54" t="s">
        <v>35</v>
      </c>
      <c r="L47" s="54" t="s">
        <v>4</v>
      </c>
      <c r="M47" s="57"/>
      <c r="N47" s="54"/>
      <c r="O47" s="54"/>
      <c r="P47" s="58"/>
      <c r="Q47" s="54"/>
      <c r="R47" s="54"/>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5">
        <f>ROUND(total_amount_ba($B$2,$D$2,D47,F47,J47,K47,M47),0)</f>
        <v>1807</v>
      </c>
      <c r="BB47" s="59">
        <f>BA47+SUM(N47:AZ47)</f>
        <v>1807</v>
      </c>
      <c r="BC47" s="60" t="str">
        <f>SpellNumber(L47,BB47)</f>
        <v>INR  One Thousand Eight Hundred &amp; Seven  Only</v>
      </c>
      <c r="IA47" s="17">
        <v>35</v>
      </c>
      <c r="IB47" s="17" t="s">
        <v>185</v>
      </c>
      <c r="IC47" s="17" t="s">
        <v>76</v>
      </c>
      <c r="ID47" s="17">
        <v>7</v>
      </c>
      <c r="IE47" s="18" t="s">
        <v>83</v>
      </c>
      <c r="IF47" s="18"/>
      <c r="IG47" s="18"/>
      <c r="IH47" s="18"/>
      <c r="II47" s="18"/>
    </row>
    <row r="48" spans="1:243" s="17" customFormat="1" ht="25.5">
      <c r="A48" s="50">
        <v>36</v>
      </c>
      <c r="B48" s="51" t="s">
        <v>186</v>
      </c>
      <c r="C48" s="52" t="s">
        <v>77</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IA48" s="17">
        <v>36</v>
      </c>
      <c r="IB48" s="17" t="s">
        <v>186</v>
      </c>
      <c r="IC48" s="17" t="s">
        <v>77</v>
      </c>
      <c r="IE48" s="18"/>
      <c r="IF48" s="18"/>
      <c r="IG48" s="18"/>
      <c r="IH48" s="18"/>
      <c r="II48" s="18"/>
    </row>
    <row r="49" spans="1:243" s="17" customFormat="1" ht="14.25">
      <c r="A49" s="50">
        <v>37</v>
      </c>
      <c r="B49" s="51" t="s">
        <v>185</v>
      </c>
      <c r="C49" s="52" t="s">
        <v>78</v>
      </c>
      <c r="D49" s="53">
        <v>54</v>
      </c>
      <c r="E49" s="53" t="s">
        <v>83</v>
      </c>
      <c r="F49" s="53">
        <v>297.33</v>
      </c>
      <c r="G49" s="54"/>
      <c r="H49" s="54"/>
      <c r="I49" s="55" t="s">
        <v>34</v>
      </c>
      <c r="J49" s="56">
        <f>IF(I49="Less(-)",-1,1)</f>
        <v>1</v>
      </c>
      <c r="K49" s="54" t="s">
        <v>35</v>
      </c>
      <c r="L49" s="54" t="s">
        <v>4</v>
      </c>
      <c r="M49" s="57"/>
      <c r="N49" s="54"/>
      <c r="O49" s="54"/>
      <c r="P49" s="58"/>
      <c r="Q49" s="54"/>
      <c r="R49" s="54"/>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5">
        <f>ROUND(total_amount_ba($B$2,$D$2,D49,F49,J49,K49,M49),0)</f>
        <v>16056</v>
      </c>
      <c r="BB49" s="59">
        <f>BA49+SUM(N49:AZ49)</f>
        <v>16056</v>
      </c>
      <c r="BC49" s="60" t="str">
        <f>SpellNumber(L49,BB49)</f>
        <v>INR  Sixteen Thousand  &amp;Fifty Six  Only</v>
      </c>
      <c r="IA49" s="17">
        <v>37</v>
      </c>
      <c r="IB49" s="17" t="s">
        <v>185</v>
      </c>
      <c r="IC49" s="17" t="s">
        <v>78</v>
      </c>
      <c r="ID49" s="17">
        <v>54</v>
      </c>
      <c r="IE49" s="18" t="s">
        <v>83</v>
      </c>
      <c r="IF49" s="18"/>
      <c r="IG49" s="18"/>
      <c r="IH49" s="18"/>
      <c r="II49" s="18"/>
    </row>
    <row r="50" spans="1:243" s="17" customFormat="1" ht="51">
      <c r="A50" s="50">
        <v>38</v>
      </c>
      <c r="B50" s="51" t="s">
        <v>86</v>
      </c>
      <c r="C50" s="52" t="s">
        <v>79</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IA50" s="17">
        <v>38</v>
      </c>
      <c r="IB50" s="17" t="s">
        <v>86</v>
      </c>
      <c r="IC50" s="17" t="s">
        <v>79</v>
      </c>
      <c r="IE50" s="18"/>
      <c r="IF50" s="18"/>
      <c r="IG50" s="18"/>
      <c r="IH50" s="18"/>
      <c r="II50" s="18"/>
    </row>
    <row r="51" spans="1:243" s="17" customFormat="1" ht="25.5">
      <c r="A51" s="50">
        <v>39</v>
      </c>
      <c r="B51" s="51" t="s">
        <v>87</v>
      </c>
      <c r="C51" s="52" t="s">
        <v>80</v>
      </c>
      <c r="D51" s="53">
        <v>217</v>
      </c>
      <c r="E51" s="53" t="s">
        <v>83</v>
      </c>
      <c r="F51" s="53">
        <v>81.32</v>
      </c>
      <c r="G51" s="54"/>
      <c r="H51" s="54"/>
      <c r="I51" s="55" t="s">
        <v>34</v>
      </c>
      <c r="J51" s="56">
        <f>IF(I51="Less(-)",-1,1)</f>
        <v>1</v>
      </c>
      <c r="K51" s="54" t="s">
        <v>35</v>
      </c>
      <c r="L51" s="54" t="s">
        <v>4</v>
      </c>
      <c r="M51" s="57"/>
      <c r="N51" s="54"/>
      <c r="O51" s="54"/>
      <c r="P51" s="58"/>
      <c r="Q51" s="54"/>
      <c r="R51" s="54"/>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5">
        <f>ROUND(total_amount_ba($B$2,$D$2,D51,F51,J51,K51,M51),0)</f>
        <v>17646</v>
      </c>
      <c r="BB51" s="59">
        <f>BA51+SUM(N51:AZ51)</f>
        <v>17646</v>
      </c>
      <c r="BC51" s="60" t="str">
        <f>SpellNumber(L51,BB51)</f>
        <v>INR  Seventeen Thousand Six Hundred &amp; Forty Six  Only</v>
      </c>
      <c r="IA51" s="17">
        <v>39</v>
      </c>
      <c r="IB51" s="17" t="s">
        <v>87</v>
      </c>
      <c r="IC51" s="17" t="s">
        <v>80</v>
      </c>
      <c r="ID51" s="17">
        <v>217</v>
      </c>
      <c r="IE51" s="18" t="s">
        <v>83</v>
      </c>
      <c r="IF51" s="18"/>
      <c r="IG51" s="18"/>
      <c r="IH51" s="18"/>
      <c r="II51" s="18"/>
    </row>
    <row r="52" spans="1:243" s="17" customFormat="1" ht="17.25" customHeight="1">
      <c r="A52" s="50">
        <v>40</v>
      </c>
      <c r="B52" s="61" t="s">
        <v>141</v>
      </c>
      <c r="C52" s="52" t="s">
        <v>81</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IA52" s="17">
        <v>40</v>
      </c>
      <c r="IB52" s="17" t="s">
        <v>141</v>
      </c>
      <c r="IC52" s="17" t="s">
        <v>81</v>
      </c>
      <c r="IE52" s="18"/>
      <c r="IF52" s="18"/>
      <c r="IG52" s="18"/>
      <c r="IH52" s="18"/>
      <c r="II52" s="18"/>
    </row>
    <row r="53" spans="1:243" s="17" customFormat="1" ht="38.25">
      <c r="A53" s="50">
        <v>41</v>
      </c>
      <c r="B53" s="61" t="s">
        <v>142</v>
      </c>
      <c r="C53" s="52" t="s">
        <v>82</v>
      </c>
      <c r="D53" s="53">
        <v>1325</v>
      </c>
      <c r="E53" s="53" t="s">
        <v>83</v>
      </c>
      <c r="F53" s="53">
        <v>146.3</v>
      </c>
      <c r="G53" s="54"/>
      <c r="H53" s="54"/>
      <c r="I53" s="55" t="s">
        <v>34</v>
      </c>
      <c r="J53" s="56">
        <f>IF(I53="Less(-)",-1,1)</f>
        <v>1</v>
      </c>
      <c r="K53" s="54" t="s">
        <v>35</v>
      </c>
      <c r="L53" s="54" t="s">
        <v>4</v>
      </c>
      <c r="M53" s="57"/>
      <c r="N53" s="54"/>
      <c r="O53" s="54"/>
      <c r="P53" s="58"/>
      <c r="Q53" s="54"/>
      <c r="R53" s="54"/>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5">
        <f>ROUND(total_amount_ba($B$2,$D$2,D53,F53,J53,K53,M53),0)</f>
        <v>193848</v>
      </c>
      <c r="BB53" s="59">
        <f>BA53+SUM(N53:AZ53)</f>
        <v>193848</v>
      </c>
      <c r="BC53" s="60" t="str">
        <f>SpellNumber(L53,BB53)</f>
        <v>INR  One Lakh Ninety Three Thousand Eight Hundred &amp; Forty Eight  Only</v>
      </c>
      <c r="IA53" s="17">
        <v>41</v>
      </c>
      <c r="IB53" s="17" t="s">
        <v>142</v>
      </c>
      <c r="IC53" s="17" t="s">
        <v>82</v>
      </c>
      <c r="ID53" s="17">
        <v>1325</v>
      </c>
      <c r="IE53" s="18" t="s">
        <v>83</v>
      </c>
      <c r="IF53" s="18"/>
      <c r="IG53" s="18"/>
      <c r="IH53" s="18"/>
      <c r="II53" s="18"/>
    </row>
    <row r="54" spans="1:243" s="17" customFormat="1" ht="25.5">
      <c r="A54" s="50">
        <v>42</v>
      </c>
      <c r="B54" s="61" t="s">
        <v>187</v>
      </c>
      <c r="C54" s="52" t="s">
        <v>99</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IA54" s="17">
        <v>42</v>
      </c>
      <c r="IB54" s="17" t="s">
        <v>187</v>
      </c>
      <c r="IC54" s="17" t="s">
        <v>99</v>
      </c>
      <c r="IE54" s="18"/>
      <c r="IF54" s="18"/>
      <c r="IG54" s="18"/>
      <c r="IH54" s="18"/>
      <c r="II54" s="18"/>
    </row>
    <row r="55" spans="1:243" s="17" customFormat="1" ht="25.5">
      <c r="A55" s="50">
        <v>43</v>
      </c>
      <c r="B55" s="61" t="s">
        <v>87</v>
      </c>
      <c r="C55" s="52" t="s">
        <v>100</v>
      </c>
      <c r="D55" s="53">
        <v>54</v>
      </c>
      <c r="E55" s="53" t="s">
        <v>83</v>
      </c>
      <c r="F55" s="53">
        <v>115.26</v>
      </c>
      <c r="G55" s="54"/>
      <c r="H55" s="54"/>
      <c r="I55" s="55" t="s">
        <v>34</v>
      </c>
      <c r="J55" s="56">
        <f>IF(I55="Less(-)",-1,1)</f>
        <v>1</v>
      </c>
      <c r="K55" s="54" t="s">
        <v>35</v>
      </c>
      <c r="L55" s="54" t="s">
        <v>4</v>
      </c>
      <c r="M55" s="57"/>
      <c r="N55" s="54"/>
      <c r="O55" s="54"/>
      <c r="P55" s="58"/>
      <c r="Q55" s="54"/>
      <c r="R55" s="54"/>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5">
        <f>ROUND(total_amount_ba($B$2,$D$2,D55,F55,J55,K55,M55),0)</f>
        <v>6224</v>
      </c>
      <c r="BB55" s="59">
        <f>BA55+SUM(N55:AZ55)</f>
        <v>6224</v>
      </c>
      <c r="BC55" s="60" t="str">
        <f>SpellNumber(L55,BB55)</f>
        <v>INR  Six Thousand Two Hundred &amp; Twenty Four  Only</v>
      </c>
      <c r="IA55" s="17">
        <v>43</v>
      </c>
      <c r="IB55" s="17" t="s">
        <v>87</v>
      </c>
      <c r="IC55" s="17" t="s">
        <v>100</v>
      </c>
      <c r="ID55" s="17">
        <v>54</v>
      </c>
      <c r="IE55" s="18" t="s">
        <v>83</v>
      </c>
      <c r="IF55" s="18"/>
      <c r="IG55" s="18"/>
      <c r="IH55" s="18"/>
      <c r="II55" s="18"/>
    </row>
    <row r="56" spans="1:243" s="17" customFormat="1" ht="51">
      <c r="A56" s="50">
        <v>44</v>
      </c>
      <c r="B56" s="61" t="s">
        <v>88</v>
      </c>
      <c r="C56" s="52" t="s">
        <v>101</v>
      </c>
      <c r="D56" s="53">
        <v>217</v>
      </c>
      <c r="E56" s="53" t="s">
        <v>83</v>
      </c>
      <c r="F56" s="53">
        <v>108.59</v>
      </c>
      <c r="G56" s="54"/>
      <c r="H56" s="54"/>
      <c r="I56" s="55" t="s">
        <v>34</v>
      </c>
      <c r="J56" s="56">
        <f>IF(I56="Less(-)",-1,1)</f>
        <v>1</v>
      </c>
      <c r="K56" s="54" t="s">
        <v>35</v>
      </c>
      <c r="L56" s="54" t="s">
        <v>4</v>
      </c>
      <c r="M56" s="57"/>
      <c r="N56" s="54"/>
      <c r="O56" s="54"/>
      <c r="P56" s="58"/>
      <c r="Q56" s="54"/>
      <c r="R56" s="54"/>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5">
        <f>ROUND(total_amount_ba($B$2,$D$2,D56,F56,J56,K56,M56),0)</f>
        <v>23564</v>
      </c>
      <c r="BB56" s="59">
        <f>BA56+SUM(N56:AZ56)</f>
        <v>23564</v>
      </c>
      <c r="BC56" s="60" t="str">
        <f>SpellNumber(L56,BB56)</f>
        <v>INR  Twenty Three Thousand Five Hundred &amp; Sixty Four  Only</v>
      </c>
      <c r="IA56" s="17">
        <v>44</v>
      </c>
      <c r="IB56" s="17" t="s">
        <v>88</v>
      </c>
      <c r="IC56" s="17" t="s">
        <v>101</v>
      </c>
      <c r="ID56" s="17">
        <v>217</v>
      </c>
      <c r="IE56" s="18" t="s">
        <v>83</v>
      </c>
      <c r="IF56" s="18"/>
      <c r="IG56" s="18"/>
      <c r="IH56" s="18"/>
      <c r="II56" s="18"/>
    </row>
    <row r="57" spans="1:243" s="17" customFormat="1" ht="50.25" customHeight="1">
      <c r="A57" s="50">
        <v>45</v>
      </c>
      <c r="B57" s="61" t="s">
        <v>137</v>
      </c>
      <c r="C57" s="52" t="s">
        <v>102</v>
      </c>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IA57" s="17">
        <v>45</v>
      </c>
      <c r="IB57" s="17" t="s">
        <v>137</v>
      </c>
      <c r="IC57" s="17" t="s">
        <v>102</v>
      </c>
      <c r="IE57" s="18"/>
      <c r="IF57" s="18"/>
      <c r="IG57" s="18"/>
      <c r="IH57" s="18"/>
      <c r="II57" s="18"/>
    </row>
    <row r="58" spans="1:243" s="17" customFormat="1" ht="30.75" customHeight="1">
      <c r="A58" s="50">
        <v>46</v>
      </c>
      <c r="B58" s="61" t="s">
        <v>138</v>
      </c>
      <c r="C58" s="52" t="s">
        <v>103</v>
      </c>
      <c r="D58" s="53">
        <v>2400</v>
      </c>
      <c r="E58" s="53" t="s">
        <v>83</v>
      </c>
      <c r="F58" s="53">
        <v>49.8</v>
      </c>
      <c r="G58" s="54"/>
      <c r="H58" s="54"/>
      <c r="I58" s="55" t="s">
        <v>34</v>
      </c>
      <c r="J58" s="56">
        <f>IF(I58="Less(-)",-1,1)</f>
        <v>1</v>
      </c>
      <c r="K58" s="54" t="s">
        <v>35</v>
      </c>
      <c r="L58" s="54" t="s">
        <v>4</v>
      </c>
      <c r="M58" s="57"/>
      <c r="N58" s="54"/>
      <c r="O58" s="54"/>
      <c r="P58" s="58"/>
      <c r="Q58" s="54"/>
      <c r="R58" s="54"/>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5">
        <f>ROUND(total_amount_ba($B$2,$D$2,D58,F58,J58,K58,M58),0)</f>
        <v>119520</v>
      </c>
      <c r="BB58" s="59">
        <f>BA58+SUM(N58:AZ58)</f>
        <v>119520</v>
      </c>
      <c r="BC58" s="60" t="str">
        <f>SpellNumber(L58,BB58)</f>
        <v>INR  One Lakh Nineteen Thousand Five Hundred &amp; Twenty  Only</v>
      </c>
      <c r="IA58" s="17">
        <v>46</v>
      </c>
      <c r="IB58" s="17" t="s">
        <v>138</v>
      </c>
      <c r="IC58" s="17" t="s">
        <v>103</v>
      </c>
      <c r="ID58" s="17">
        <v>2400</v>
      </c>
      <c r="IE58" s="18" t="s">
        <v>83</v>
      </c>
      <c r="IF58" s="18"/>
      <c r="IG58" s="18"/>
      <c r="IH58" s="18"/>
      <c r="II58" s="18"/>
    </row>
    <row r="59" spans="1:243" s="17" customFormat="1" ht="51">
      <c r="A59" s="50">
        <v>47</v>
      </c>
      <c r="B59" s="61" t="s">
        <v>188</v>
      </c>
      <c r="C59" s="52" t="s">
        <v>104</v>
      </c>
      <c r="D59" s="53">
        <v>767.5</v>
      </c>
      <c r="E59" s="53" t="s">
        <v>83</v>
      </c>
      <c r="F59" s="53">
        <v>18.28</v>
      </c>
      <c r="G59" s="54"/>
      <c r="H59" s="54"/>
      <c r="I59" s="55" t="s">
        <v>34</v>
      </c>
      <c r="J59" s="56">
        <f>IF(I59="Less(-)",-1,1)</f>
        <v>1</v>
      </c>
      <c r="K59" s="54" t="s">
        <v>35</v>
      </c>
      <c r="L59" s="54" t="s">
        <v>4</v>
      </c>
      <c r="M59" s="57"/>
      <c r="N59" s="54"/>
      <c r="O59" s="54"/>
      <c r="P59" s="58"/>
      <c r="Q59" s="54"/>
      <c r="R59" s="54"/>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5">
        <f>ROUND(total_amount_ba($B$2,$D$2,D59,F59,J59,K59,M59),0)</f>
        <v>14030</v>
      </c>
      <c r="BB59" s="59">
        <f>BA59+SUM(N59:AZ59)</f>
        <v>14030</v>
      </c>
      <c r="BC59" s="60" t="str">
        <f>SpellNumber(L59,BB59)</f>
        <v>INR  Fourteen Thousand  &amp;Thirty  Only</v>
      </c>
      <c r="IA59" s="17">
        <v>47</v>
      </c>
      <c r="IB59" s="17" t="s">
        <v>188</v>
      </c>
      <c r="IC59" s="17" t="s">
        <v>104</v>
      </c>
      <c r="ID59" s="17">
        <v>767.5</v>
      </c>
      <c r="IE59" s="18" t="s">
        <v>83</v>
      </c>
      <c r="IF59" s="18"/>
      <c r="IG59" s="18"/>
      <c r="IH59" s="18"/>
      <c r="II59" s="18"/>
    </row>
    <row r="60" spans="1:243" s="17" customFormat="1" ht="25.5">
      <c r="A60" s="50">
        <v>48</v>
      </c>
      <c r="B60" s="61" t="s">
        <v>141</v>
      </c>
      <c r="C60" s="52" t="s">
        <v>105</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IA60" s="17">
        <v>48</v>
      </c>
      <c r="IB60" s="17" t="s">
        <v>141</v>
      </c>
      <c r="IC60" s="17" t="s">
        <v>105</v>
      </c>
      <c r="IE60" s="18"/>
      <c r="IF60" s="18"/>
      <c r="IG60" s="18"/>
      <c r="IH60" s="18"/>
      <c r="II60" s="18"/>
    </row>
    <row r="61" spans="1:243" s="17" customFormat="1" ht="25.5">
      <c r="A61" s="50">
        <v>49</v>
      </c>
      <c r="B61" s="61" t="s">
        <v>143</v>
      </c>
      <c r="C61" s="52" t="s">
        <v>106</v>
      </c>
      <c r="D61" s="53">
        <v>5</v>
      </c>
      <c r="E61" s="53" t="s">
        <v>83</v>
      </c>
      <c r="F61" s="53">
        <v>97.85</v>
      </c>
      <c r="G61" s="54"/>
      <c r="H61" s="54"/>
      <c r="I61" s="55" t="s">
        <v>34</v>
      </c>
      <c r="J61" s="56">
        <f>IF(I61="Less(-)",-1,1)</f>
        <v>1</v>
      </c>
      <c r="K61" s="54" t="s">
        <v>35</v>
      </c>
      <c r="L61" s="54" t="s">
        <v>4</v>
      </c>
      <c r="M61" s="57"/>
      <c r="N61" s="54"/>
      <c r="O61" s="54"/>
      <c r="P61" s="58"/>
      <c r="Q61" s="54"/>
      <c r="R61" s="54"/>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5">
        <f>ROUND(total_amount_ba($B$2,$D$2,D61,F61,J61,K61,M61),0)</f>
        <v>489</v>
      </c>
      <c r="BB61" s="59">
        <f>BA61+SUM(N61:AZ61)</f>
        <v>489</v>
      </c>
      <c r="BC61" s="60" t="str">
        <f>SpellNumber(L61,BB61)</f>
        <v>INR  Four Hundred &amp; Eighty Nine  Only</v>
      </c>
      <c r="IA61" s="17">
        <v>49</v>
      </c>
      <c r="IB61" s="17" t="s">
        <v>143</v>
      </c>
      <c r="IC61" s="17" t="s">
        <v>106</v>
      </c>
      <c r="ID61" s="17">
        <v>5</v>
      </c>
      <c r="IE61" s="18" t="s">
        <v>83</v>
      </c>
      <c r="IF61" s="18"/>
      <c r="IG61" s="18"/>
      <c r="IH61" s="18"/>
      <c r="II61" s="18"/>
    </row>
    <row r="62" spans="1:243" s="17" customFormat="1" ht="25.5">
      <c r="A62" s="50">
        <v>50</v>
      </c>
      <c r="B62" s="61" t="s">
        <v>139</v>
      </c>
      <c r="C62" s="52" t="s">
        <v>107</v>
      </c>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IA62" s="17">
        <v>50</v>
      </c>
      <c r="IB62" s="17" t="s">
        <v>139</v>
      </c>
      <c r="IC62" s="17" t="s">
        <v>107</v>
      </c>
      <c r="IE62" s="18"/>
      <c r="IF62" s="18"/>
      <c r="IG62" s="18"/>
      <c r="IH62" s="18"/>
      <c r="II62" s="18"/>
    </row>
    <row r="63" spans="1:243" s="17" customFormat="1" ht="25.5">
      <c r="A63" s="50">
        <v>51</v>
      </c>
      <c r="B63" s="61" t="s">
        <v>140</v>
      </c>
      <c r="C63" s="52" t="s">
        <v>108</v>
      </c>
      <c r="D63" s="53">
        <v>330</v>
      </c>
      <c r="E63" s="53" t="s">
        <v>83</v>
      </c>
      <c r="F63" s="53">
        <v>75.89</v>
      </c>
      <c r="G63" s="54"/>
      <c r="H63" s="54"/>
      <c r="I63" s="55" t="s">
        <v>34</v>
      </c>
      <c r="J63" s="56">
        <f>IF(I63="Less(-)",-1,1)</f>
        <v>1</v>
      </c>
      <c r="K63" s="54" t="s">
        <v>35</v>
      </c>
      <c r="L63" s="54" t="s">
        <v>4</v>
      </c>
      <c r="M63" s="57"/>
      <c r="N63" s="54"/>
      <c r="O63" s="54"/>
      <c r="P63" s="58"/>
      <c r="Q63" s="54"/>
      <c r="R63" s="54"/>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5">
        <f>ROUND(total_amount_ba($B$2,$D$2,D63,F63,J63,K63,M63),0)</f>
        <v>25044</v>
      </c>
      <c r="BB63" s="59">
        <f>BA63+SUM(N63:AZ63)</f>
        <v>25044</v>
      </c>
      <c r="BC63" s="60" t="str">
        <f>SpellNumber(L63,BB63)</f>
        <v>INR  Twenty Five Thousand  &amp;Forty Four  Only</v>
      </c>
      <c r="IA63" s="17">
        <v>51</v>
      </c>
      <c r="IB63" s="17" t="s">
        <v>140</v>
      </c>
      <c r="IC63" s="17" t="s">
        <v>108</v>
      </c>
      <c r="ID63" s="17">
        <v>330</v>
      </c>
      <c r="IE63" s="18" t="s">
        <v>83</v>
      </c>
      <c r="IF63" s="18"/>
      <c r="IG63" s="18"/>
      <c r="IH63" s="18"/>
      <c r="II63" s="18"/>
    </row>
    <row r="64" spans="1:243" s="17" customFormat="1" ht="23.25" customHeight="1">
      <c r="A64" s="50">
        <v>52</v>
      </c>
      <c r="B64" s="61" t="s">
        <v>141</v>
      </c>
      <c r="C64" s="52" t="s">
        <v>109</v>
      </c>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IA64" s="17">
        <v>52</v>
      </c>
      <c r="IB64" s="17" t="s">
        <v>141</v>
      </c>
      <c r="IC64" s="17" t="s">
        <v>109</v>
      </c>
      <c r="IE64" s="18"/>
      <c r="IF64" s="18"/>
      <c r="IG64" s="18"/>
      <c r="IH64" s="18"/>
      <c r="II64" s="18"/>
    </row>
    <row r="65" spans="1:243" s="17" customFormat="1" ht="19.5" customHeight="1">
      <c r="A65" s="50">
        <v>53</v>
      </c>
      <c r="B65" s="61" t="s">
        <v>189</v>
      </c>
      <c r="C65" s="52" t="s">
        <v>110</v>
      </c>
      <c r="D65" s="53">
        <v>20</v>
      </c>
      <c r="E65" s="53" t="s">
        <v>83</v>
      </c>
      <c r="F65" s="53">
        <v>65.54</v>
      </c>
      <c r="G65" s="54"/>
      <c r="H65" s="54"/>
      <c r="I65" s="55" t="s">
        <v>34</v>
      </c>
      <c r="J65" s="56">
        <f>IF(I65="Less(-)",-1,1)</f>
        <v>1</v>
      </c>
      <c r="K65" s="54" t="s">
        <v>35</v>
      </c>
      <c r="L65" s="54" t="s">
        <v>4</v>
      </c>
      <c r="M65" s="57"/>
      <c r="N65" s="54"/>
      <c r="O65" s="54"/>
      <c r="P65" s="58"/>
      <c r="Q65" s="54"/>
      <c r="R65" s="54"/>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5">
        <f>ROUND(total_amount_ba($B$2,$D$2,D65,F65,J65,K65,M65),0)</f>
        <v>1311</v>
      </c>
      <c r="BB65" s="59">
        <f>BA65+SUM(N65:AZ65)</f>
        <v>1311</v>
      </c>
      <c r="BC65" s="60" t="str">
        <f>SpellNumber(L65,BB65)</f>
        <v>INR  One Thousand Three Hundred &amp; Eleven  Only</v>
      </c>
      <c r="IA65" s="17">
        <v>53</v>
      </c>
      <c r="IB65" s="17" t="s">
        <v>189</v>
      </c>
      <c r="IC65" s="17" t="s">
        <v>110</v>
      </c>
      <c r="ID65" s="17">
        <v>20</v>
      </c>
      <c r="IE65" s="18" t="s">
        <v>83</v>
      </c>
      <c r="IF65" s="18"/>
      <c r="IG65" s="18"/>
      <c r="IH65" s="18"/>
      <c r="II65" s="18"/>
    </row>
    <row r="66" spans="1:243" s="17" customFormat="1" ht="22.5" customHeight="1">
      <c r="A66" s="50">
        <v>54</v>
      </c>
      <c r="B66" s="61" t="s">
        <v>144</v>
      </c>
      <c r="C66" s="52" t="s">
        <v>111</v>
      </c>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IA66" s="17">
        <v>54</v>
      </c>
      <c r="IB66" s="17" t="s">
        <v>144</v>
      </c>
      <c r="IC66" s="17" t="s">
        <v>111</v>
      </c>
      <c r="IE66" s="18"/>
      <c r="IF66" s="18"/>
      <c r="IG66" s="18"/>
      <c r="IH66" s="18"/>
      <c r="II66" s="18"/>
    </row>
    <row r="67" spans="1:243" s="17" customFormat="1" ht="76.5">
      <c r="A67" s="50">
        <v>55</v>
      </c>
      <c r="B67" s="61" t="s">
        <v>145</v>
      </c>
      <c r="C67" s="52" t="s">
        <v>112</v>
      </c>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IA67" s="17">
        <v>55</v>
      </c>
      <c r="IB67" s="17" t="s">
        <v>145</v>
      </c>
      <c r="IC67" s="17" t="s">
        <v>112</v>
      </c>
      <c r="IE67" s="18"/>
      <c r="IF67" s="18"/>
      <c r="IG67" s="18"/>
      <c r="IH67" s="18"/>
      <c r="II67" s="18"/>
    </row>
    <row r="68" spans="1:243" s="17" customFormat="1" ht="25.5">
      <c r="A68" s="50">
        <v>56</v>
      </c>
      <c r="B68" s="61" t="s">
        <v>146</v>
      </c>
      <c r="C68" s="52" t="s">
        <v>113</v>
      </c>
      <c r="D68" s="53">
        <v>15</v>
      </c>
      <c r="E68" s="53" t="s">
        <v>83</v>
      </c>
      <c r="F68" s="53">
        <v>419.11</v>
      </c>
      <c r="G68" s="54"/>
      <c r="H68" s="54"/>
      <c r="I68" s="55" t="s">
        <v>34</v>
      </c>
      <c r="J68" s="56">
        <f>IF(I68="Less(-)",-1,1)</f>
        <v>1</v>
      </c>
      <c r="K68" s="54" t="s">
        <v>35</v>
      </c>
      <c r="L68" s="54" t="s">
        <v>4</v>
      </c>
      <c r="M68" s="57"/>
      <c r="N68" s="54"/>
      <c r="O68" s="54"/>
      <c r="P68" s="58"/>
      <c r="Q68" s="54"/>
      <c r="R68" s="54"/>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5">
        <f>ROUND(total_amount_ba($B$2,$D$2,D68,F68,J68,K68,M68),0)</f>
        <v>6287</v>
      </c>
      <c r="BB68" s="59">
        <f>BA68+SUM(N68:AZ68)</f>
        <v>6287</v>
      </c>
      <c r="BC68" s="60" t="str">
        <f>SpellNumber(L68,BB68)</f>
        <v>INR  Six Thousand Two Hundred &amp; Eighty Seven  Only</v>
      </c>
      <c r="IA68" s="17">
        <v>56</v>
      </c>
      <c r="IB68" s="17" t="s">
        <v>146</v>
      </c>
      <c r="IC68" s="17" t="s">
        <v>113</v>
      </c>
      <c r="ID68" s="17">
        <v>15</v>
      </c>
      <c r="IE68" s="18" t="s">
        <v>83</v>
      </c>
      <c r="IF68" s="18"/>
      <c r="IG68" s="18"/>
      <c r="IH68" s="18"/>
      <c r="II68" s="18"/>
    </row>
    <row r="69" spans="1:243" s="17" customFormat="1" ht="32.25" customHeight="1">
      <c r="A69" s="50">
        <v>57</v>
      </c>
      <c r="B69" s="61" t="s">
        <v>190</v>
      </c>
      <c r="C69" s="52" t="s">
        <v>114</v>
      </c>
      <c r="D69" s="53">
        <v>20</v>
      </c>
      <c r="E69" s="53" t="s">
        <v>90</v>
      </c>
      <c r="F69" s="53">
        <v>40.68</v>
      </c>
      <c r="G69" s="54"/>
      <c r="H69" s="54"/>
      <c r="I69" s="55" t="s">
        <v>34</v>
      </c>
      <c r="J69" s="56">
        <f>IF(I69="Less(-)",-1,1)</f>
        <v>1</v>
      </c>
      <c r="K69" s="54" t="s">
        <v>35</v>
      </c>
      <c r="L69" s="54" t="s">
        <v>4</v>
      </c>
      <c r="M69" s="57"/>
      <c r="N69" s="54"/>
      <c r="O69" s="54"/>
      <c r="P69" s="58"/>
      <c r="Q69" s="54"/>
      <c r="R69" s="54"/>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5">
        <f>ROUND(total_amount_ba($B$2,$D$2,D69,F69,J69,K69,M69),0)</f>
        <v>814</v>
      </c>
      <c r="BB69" s="59">
        <f>BA69+SUM(N69:AZ69)</f>
        <v>814</v>
      </c>
      <c r="BC69" s="60" t="str">
        <f>SpellNumber(L69,BB69)</f>
        <v>INR  Eight Hundred &amp; Fourteen  Only</v>
      </c>
      <c r="IA69" s="17">
        <v>57</v>
      </c>
      <c r="IB69" s="17" t="s">
        <v>190</v>
      </c>
      <c r="IC69" s="17" t="s">
        <v>114</v>
      </c>
      <c r="ID69" s="17">
        <v>20</v>
      </c>
      <c r="IE69" s="18" t="s">
        <v>90</v>
      </c>
      <c r="IF69" s="18"/>
      <c r="IG69" s="18"/>
      <c r="IH69" s="18"/>
      <c r="II69" s="18"/>
    </row>
    <row r="70" spans="1:243" s="17" customFormat="1" ht="14.25">
      <c r="A70" s="50">
        <v>58</v>
      </c>
      <c r="B70" s="61" t="s">
        <v>93</v>
      </c>
      <c r="C70" s="52" t="s">
        <v>115</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IA70" s="17">
        <v>58</v>
      </c>
      <c r="IB70" s="17" t="s">
        <v>93</v>
      </c>
      <c r="IC70" s="17" t="s">
        <v>115</v>
      </c>
      <c r="IE70" s="18"/>
      <c r="IF70" s="18"/>
      <c r="IG70" s="18"/>
      <c r="IH70" s="18"/>
      <c r="II70" s="18"/>
    </row>
    <row r="71" spans="1:243" s="17" customFormat="1" ht="51">
      <c r="A71" s="50">
        <v>59</v>
      </c>
      <c r="B71" s="61" t="s">
        <v>191</v>
      </c>
      <c r="C71" s="52" t="s">
        <v>116</v>
      </c>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IA71" s="17">
        <v>59</v>
      </c>
      <c r="IB71" s="17" t="s">
        <v>191</v>
      </c>
      <c r="IC71" s="17" t="s">
        <v>116</v>
      </c>
      <c r="IE71" s="18"/>
      <c r="IF71" s="18"/>
      <c r="IG71" s="18"/>
      <c r="IH71" s="18"/>
      <c r="II71" s="18"/>
    </row>
    <row r="72" spans="1:243" s="17" customFormat="1" ht="14.25">
      <c r="A72" s="50">
        <v>60</v>
      </c>
      <c r="B72" s="61" t="s">
        <v>192</v>
      </c>
      <c r="C72" s="52" t="s">
        <v>117</v>
      </c>
      <c r="D72" s="53">
        <v>0.5</v>
      </c>
      <c r="E72" s="53" t="s">
        <v>89</v>
      </c>
      <c r="F72" s="53">
        <v>1489.22</v>
      </c>
      <c r="G72" s="54"/>
      <c r="H72" s="54"/>
      <c r="I72" s="55" t="s">
        <v>34</v>
      </c>
      <c r="J72" s="56">
        <f>IF(I72="Less(-)",-1,1)</f>
        <v>1</v>
      </c>
      <c r="K72" s="54" t="s">
        <v>35</v>
      </c>
      <c r="L72" s="54" t="s">
        <v>4</v>
      </c>
      <c r="M72" s="57"/>
      <c r="N72" s="54"/>
      <c r="O72" s="54"/>
      <c r="P72" s="58"/>
      <c r="Q72" s="54"/>
      <c r="R72" s="54"/>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5">
        <f>ROUND(total_amount_ba($B$2,$D$2,D72,F72,J72,K72,M72),0)</f>
        <v>745</v>
      </c>
      <c r="BB72" s="59">
        <f>BA72+SUM(N72:AZ72)</f>
        <v>745</v>
      </c>
      <c r="BC72" s="60" t="str">
        <f>SpellNumber(L72,BB72)</f>
        <v>INR  Seven Hundred &amp; Forty Five  Only</v>
      </c>
      <c r="IA72" s="17">
        <v>60</v>
      </c>
      <c r="IB72" s="17" t="s">
        <v>192</v>
      </c>
      <c r="IC72" s="17" t="s">
        <v>117</v>
      </c>
      <c r="ID72" s="17">
        <v>0.5</v>
      </c>
      <c r="IE72" s="18" t="s">
        <v>89</v>
      </c>
      <c r="IF72" s="18"/>
      <c r="IG72" s="18"/>
      <c r="IH72" s="18"/>
      <c r="II72" s="18"/>
    </row>
    <row r="73" spans="1:243" s="17" customFormat="1" ht="38.25">
      <c r="A73" s="50">
        <v>61</v>
      </c>
      <c r="B73" s="61" t="s">
        <v>193</v>
      </c>
      <c r="C73" s="52" t="s">
        <v>118</v>
      </c>
      <c r="D73" s="53">
        <v>245</v>
      </c>
      <c r="E73" s="53" t="s">
        <v>96</v>
      </c>
      <c r="F73" s="53">
        <v>2.81</v>
      </c>
      <c r="G73" s="54"/>
      <c r="H73" s="54"/>
      <c r="I73" s="55" t="s">
        <v>34</v>
      </c>
      <c r="J73" s="56">
        <f>IF(I73="Less(-)",-1,1)</f>
        <v>1</v>
      </c>
      <c r="K73" s="54" t="s">
        <v>35</v>
      </c>
      <c r="L73" s="54" t="s">
        <v>4</v>
      </c>
      <c r="M73" s="57"/>
      <c r="N73" s="54"/>
      <c r="O73" s="54"/>
      <c r="P73" s="58"/>
      <c r="Q73" s="54"/>
      <c r="R73" s="54"/>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5">
        <f>ROUND(total_amount_ba($B$2,$D$2,D73,F73,J73,K73,M73),0)</f>
        <v>688</v>
      </c>
      <c r="BB73" s="59">
        <f>BA73+SUM(N73:AZ73)</f>
        <v>688</v>
      </c>
      <c r="BC73" s="60" t="str">
        <f>SpellNumber(L73,BB73)</f>
        <v>INR  Six Hundred &amp; Eighty Eight  Only</v>
      </c>
      <c r="IA73" s="17">
        <v>61</v>
      </c>
      <c r="IB73" s="17" t="s">
        <v>193</v>
      </c>
      <c r="IC73" s="17" t="s">
        <v>118</v>
      </c>
      <c r="ID73" s="17">
        <v>245</v>
      </c>
      <c r="IE73" s="18" t="s">
        <v>96</v>
      </c>
      <c r="IF73" s="18"/>
      <c r="IG73" s="18"/>
      <c r="IH73" s="18"/>
      <c r="II73" s="18"/>
    </row>
    <row r="74" spans="1:243" s="17" customFormat="1" ht="38.25">
      <c r="A74" s="50">
        <v>62</v>
      </c>
      <c r="B74" s="61" t="s">
        <v>194</v>
      </c>
      <c r="C74" s="52" t="s">
        <v>119</v>
      </c>
      <c r="D74" s="53">
        <v>57</v>
      </c>
      <c r="E74" s="53" t="s">
        <v>83</v>
      </c>
      <c r="F74" s="53">
        <v>40.77</v>
      </c>
      <c r="G74" s="54"/>
      <c r="H74" s="54"/>
      <c r="I74" s="55" t="s">
        <v>34</v>
      </c>
      <c r="J74" s="56">
        <f>IF(I74="Less(-)",-1,1)</f>
        <v>1</v>
      </c>
      <c r="K74" s="54" t="s">
        <v>35</v>
      </c>
      <c r="L74" s="54" t="s">
        <v>4</v>
      </c>
      <c r="M74" s="57"/>
      <c r="N74" s="54"/>
      <c r="O74" s="54"/>
      <c r="P74" s="58"/>
      <c r="Q74" s="54"/>
      <c r="R74" s="54"/>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5">
        <f>ROUND(total_amount_ba($B$2,$D$2,D74,F74,J74,K74,M74),0)</f>
        <v>2324</v>
      </c>
      <c r="BB74" s="59">
        <f>BA74+SUM(N74:AZ74)</f>
        <v>2324</v>
      </c>
      <c r="BC74" s="60" t="str">
        <f>SpellNumber(L74,BB74)</f>
        <v>INR  Two Thousand Three Hundred &amp; Twenty Four  Only</v>
      </c>
      <c r="IA74" s="17">
        <v>62</v>
      </c>
      <c r="IB74" s="17" t="s">
        <v>194</v>
      </c>
      <c r="IC74" s="17" t="s">
        <v>119</v>
      </c>
      <c r="ID74" s="17">
        <v>57</v>
      </c>
      <c r="IE74" s="18" t="s">
        <v>83</v>
      </c>
      <c r="IF74" s="18"/>
      <c r="IG74" s="18"/>
      <c r="IH74" s="18"/>
      <c r="II74" s="18"/>
    </row>
    <row r="75" spans="1:243" s="17" customFormat="1" ht="16.5" customHeight="1">
      <c r="A75" s="50">
        <v>63</v>
      </c>
      <c r="B75" s="61" t="s">
        <v>195</v>
      </c>
      <c r="C75" s="52" t="s">
        <v>120</v>
      </c>
      <c r="D75" s="53">
        <v>49</v>
      </c>
      <c r="E75" s="53" t="s">
        <v>83</v>
      </c>
      <c r="F75" s="53">
        <v>39.5</v>
      </c>
      <c r="G75" s="54"/>
      <c r="H75" s="54"/>
      <c r="I75" s="55" t="s">
        <v>34</v>
      </c>
      <c r="J75" s="56">
        <f>IF(I75="Less(-)",-1,1)</f>
        <v>1</v>
      </c>
      <c r="K75" s="54" t="s">
        <v>35</v>
      </c>
      <c r="L75" s="54" t="s">
        <v>4</v>
      </c>
      <c r="M75" s="57"/>
      <c r="N75" s="54"/>
      <c r="O75" s="54"/>
      <c r="P75" s="58"/>
      <c r="Q75" s="54"/>
      <c r="R75" s="54"/>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5">
        <f>ROUND(total_amount_ba($B$2,$D$2,D75,F75,J75,K75,M75),0)</f>
        <v>1936</v>
      </c>
      <c r="BB75" s="59">
        <f>BA75+SUM(N75:AZ75)</f>
        <v>1936</v>
      </c>
      <c r="BC75" s="60" t="str">
        <f>SpellNumber(L75,BB75)</f>
        <v>INR  One Thousand Nine Hundred &amp; Thirty Six  Only</v>
      </c>
      <c r="IA75" s="17">
        <v>63</v>
      </c>
      <c r="IB75" s="17" t="s">
        <v>195</v>
      </c>
      <c r="IC75" s="17" t="s">
        <v>120</v>
      </c>
      <c r="ID75" s="17">
        <v>49</v>
      </c>
      <c r="IE75" s="18" t="s">
        <v>83</v>
      </c>
      <c r="IF75" s="18"/>
      <c r="IG75" s="18"/>
      <c r="IH75" s="18"/>
      <c r="II75" s="18"/>
    </row>
    <row r="76" spans="1:243" s="17" customFormat="1" ht="63.75">
      <c r="A76" s="50">
        <v>64</v>
      </c>
      <c r="B76" s="61" t="s">
        <v>196</v>
      </c>
      <c r="C76" s="52" t="s">
        <v>121</v>
      </c>
      <c r="D76" s="53">
        <v>10</v>
      </c>
      <c r="E76" s="53" t="s">
        <v>89</v>
      </c>
      <c r="F76" s="53">
        <v>192.33</v>
      </c>
      <c r="G76" s="54"/>
      <c r="H76" s="54"/>
      <c r="I76" s="55" t="s">
        <v>34</v>
      </c>
      <c r="J76" s="56">
        <f>IF(I76="Less(-)",-1,1)</f>
        <v>1</v>
      </c>
      <c r="K76" s="54" t="s">
        <v>35</v>
      </c>
      <c r="L76" s="54" t="s">
        <v>4</v>
      </c>
      <c r="M76" s="57"/>
      <c r="N76" s="54"/>
      <c r="O76" s="54"/>
      <c r="P76" s="58"/>
      <c r="Q76" s="54"/>
      <c r="R76" s="54"/>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5">
        <f>ROUND(total_amount_ba($B$2,$D$2,D76,F76,J76,K76,M76),0)</f>
        <v>1923</v>
      </c>
      <c r="BB76" s="59">
        <f>BA76+SUM(N76:AZ76)</f>
        <v>1923</v>
      </c>
      <c r="BC76" s="60" t="str">
        <f>SpellNumber(L76,BB76)</f>
        <v>INR  One Thousand Nine Hundred &amp; Twenty Three  Only</v>
      </c>
      <c r="IA76" s="17">
        <v>64</v>
      </c>
      <c r="IB76" s="17" t="s">
        <v>196</v>
      </c>
      <c r="IC76" s="17" t="s">
        <v>121</v>
      </c>
      <c r="ID76" s="17">
        <v>10</v>
      </c>
      <c r="IE76" s="18" t="s">
        <v>89</v>
      </c>
      <c r="IF76" s="18"/>
      <c r="IG76" s="18"/>
      <c r="IH76" s="18"/>
      <c r="II76" s="18"/>
    </row>
    <row r="77" spans="1:243" s="17" customFormat="1" ht="14.25">
      <c r="A77" s="50">
        <v>65</v>
      </c>
      <c r="B77" s="61" t="s">
        <v>147</v>
      </c>
      <c r="C77" s="52" t="s">
        <v>122</v>
      </c>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IA77" s="17">
        <v>65</v>
      </c>
      <c r="IB77" s="17" t="s">
        <v>147</v>
      </c>
      <c r="IC77" s="17" t="s">
        <v>122</v>
      </c>
      <c r="IE77" s="18"/>
      <c r="IF77" s="18"/>
      <c r="IG77" s="18"/>
      <c r="IH77" s="18"/>
      <c r="II77" s="18"/>
    </row>
    <row r="78" spans="1:243" s="17" customFormat="1" ht="38.25">
      <c r="A78" s="50">
        <v>66</v>
      </c>
      <c r="B78" s="61" t="s">
        <v>148</v>
      </c>
      <c r="C78" s="52" t="s">
        <v>123</v>
      </c>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IA78" s="17">
        <v>66</v>
      </c>
      <c r="IB78" s="17" t="s">
        <v>148</v>
      </c>
      <c r="IC78" s="17" t="s">
        <v>123</v>
      </c>
      <c r="IE78" s="18"/>
      <c r="IF78" s="18"/>
      <c r="IG78" s="18"/>
      <c r="IH78" s="18"/>
      <c r="II78" s="18"/>
    </row>
    <row r="79" spans="1:243" s="17" customFormat="1" ht="25.5">
      <c r="A79" s="50">
        <v>67</v>
      </c>
      <c r="B79" s="61" t="s">
        <v>197</v>
      </c>
      <c r="C79" s="52" t="s">
        <v>124</v>
      </c>
      <c r="D79" s="53">
        <v>6</v>
      </c>
      <c r="E79" s="53" t="s">
        <v>90</v>
      </c>
      <c r="F79" s="53">
        <v>783.17</v>
      </c>
      <c r="G79" s="54"/>
      <c r="H79" s="54"/>
      <c r="I79" s="55" t="s">
        <v>34</v>
      </c>
      <c r="J79" s="56">
        <f>IF(I79="Less(-)",-1,1)</f>
        <v>1</v>
      </c>
      <c r="K79" s="54" t="s">
        <v>35</v>
      </c>
      <c r="L79" s="54" t="s">
        <v>4</v>
      </c>
      <c r="M79" s="57"/>
      <c r="N79" s="54"/>
      <c r="O79" s="54"/>
      <c r="P79" s="58"/>
      <c r="Q79" s="54"/>
      <c r="R79" s="54"/>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5">
        <f>ROUND(total_amount_ba($B$2,$D$2,D79,F79,J79,K79,M79),0)</f>
        <v>4699</v>
      </c>
      <c r="BB79" s="59">
        <f>BA79+SUM(N79:AZ79)</f>
        <v>4699</v>
      </c>
      <c r="BC79" s="60" t="str">
        <f>SpellNumber(L79,BB79)</f>
        <v>INR  Four Thousand Six Hundred &amp; Ninety Nine  Only</v>
      </c>
      <c r="IA79" s="17">
        <v>67</v>
      </c>
      <c r="IB79" s="17" t="s">
        <v>197</v>
      </c>
      <c r="IC79" s="17" t="s">
        <v>124</v>
      </c>
      <c r="ID79" s="17">
        <v>6</v>
      </c>
      <c r="IE79" s="18" t="s">
        <v>90</v>
      </c>
      <c r="IF79" s="18"/>
      <c r="IG79" s="18"/>
      <c r="IH79" s="18"/>
      <c r="II79" s="18"/>
    </row>
    <row r="80" spans="1:243" s="17" customFormat="1" ht="25.5">
      <c r="A80" s="50">
        <v>68</v>
      </c>
      <c r="B80" s="61" t="s">
        <v>198</v>
      </c>
      <c r="C80" s="52" t="s">
        <v>125</v>
      </c>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IA80" s="17">
        <v>68</v>
      </c>
      <c r="IB80" s="17" t="s">
        <v>198</v>
      </c>
      <c r="IC80" s="17" t="s">
        <v>125</v>
      </c>
      <c r="IE80" s="18"/>
      <c r="IF80" s="18"/>
      <c r="IG80" s="18"/>
      <c r="IH80" s="18"/>
      <c r="II80" s="18"/>
    </row>
    <row r="81" spans="1:243" s="17" customFormat="1" ht="19.5" customHeight="1">
      <c r="A81" s="50">
        <v>69</v>
      </c>
      <c r="B81" s="61" t="s">
        <v>199</v>
      </c>
      <c r="C81" s="52" t="s">
        <v>126</v>
      </c>
      <c r="D81" s="53">
        <v>3</v>
      </c>
      <c r="E81" s="53" t="s">
        <v>90</v>
      </c>
      <c r="F81" s="53">
        <v>673.91</v>
      </c>
      <c r="G81" s="54"/>
      <c r="H81" s="54"/>
      <c r="I81" s="55" t="s">
        <v>34</v>
      </c>
      <c r="J81" s="56">
        <f aca="true" t="shared" si="0" ref="J81:J111">IF(I81="Less(-)",-1,1)</f>
        <v>1</v>
      </c>
      <c r="K81" s="54" t="s">
        <v>35</v>
      </c>
      <c r="L81" s="54" t="s">
        <v>4</v>
      </c>
      <c r="M81" s="57"/>
      <c r="N81" s="54"/>
      <c r="O81" s="54"/>
      <c r="P81" s="58"/>
      <c r="Q81" s="54"/>
      <c r="R81" s="54"/>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5">
        <f aca="true" t="shared" si="1" ref="BA81:BA111">ROUND(total_amount_ba($B$2,$D$2,D81,F81,J81,K81,M81),0)</f>
        <v>2022</v>
      </c>
      <c r="BB81" s="59">
        <f aca="true" t="shared" si="2" ref="BB81:BB111">BA81+SUM(N81:AZ81)</f>
        <v>2022</v>
      </c>
      <c r="BC81" s="60" t="str">
        <f aca="true" t="shared" si="3" ref="BC81:BC111">SpellNumber(L81,BB81)</f>
        <v>INR  Two Thousand  &amp;Twenty Two  Only</v>
      </c>
      <c r="IA81" s="17">
        <v>69</v>
      </c>
      <c r="IB81" s="17" t="s">
        <v>199</v>
      </c>
      <c r="IC81" s="17" t="s">
        <v>126</v>
      </c>
      <c r="ID81" s="17">
        <v>3</v>
      </c>
      <c r="IE81" s="18" t="s">
        <v>90</v>
      </c>
      <c r="IF81" s="18"/>
      <c r="IG81" s="18"/>
      <c r="IH81" s="18"/>
      <c r="II81" s="18"/>
    </row>
    <row r="82" spans="1:243" s="17" customFormat="1" ht="38.25">
      <c r="A82" s="50">
        <v>70</v>
      </c>
      <c r="B82" s="61" t="s">
        <v>149</v>
      </c>
      <c r="C82" s="52" t="s">
        <v>127</v>
      </c>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IA82" s="17">
        <v>70</v>
      </c>
      <c r="IB82" s="17" t="s">
        <v>149</v>
      </c>
      <c r="IC82" s="17" t="s">
        <v>127</v>
      </c>
      <c r="IE82" s="18"/>
      <c r="IF82" s="18"/>
      <c r="IG82" s="18"/>
      <c r="IH82" s="18"/>
      <c r="II82" s="18"/>
    </row>
    <row r="83" spans="1:243" s="17" customFormat="1" ht="17.25" customHeight="1">
      <c r="A83" s="50">
        <v>71</v>
      </c>
      <c r="B83" s="61" t="s">
        <v>200</v>
      </c>
      <c r="C83" s="52" t="s">
        <v>128</v>
      </c>
      <c r="D83" s="53">
        <v>4</v>
      </c>
      <c r="E83" s="53" t="s">
        <v>95</v>
      </c>
      <c r="F83" s="53">
        <v>1327.22</v>
      </c>
      <c r="G83" s="54"/>
      <c r="H83" s="54"/>
      <c r="I83" s="55" t="s">
        <v>34</v>
      </c>
      <c r="J83" s="56">
        <f t="shared" si="0"/>
        <v>1</v>
      </c>
      <c r="K83" s="54" t="s">
        <v>35</v>
      </c>
      <c r="L83" s="54" t="s">
        <v>4</v>
      </c>
      <c r="M83" s="57"/>
      <c r="N83" s="54"/>
      <c r="O83" s="54"/>
      <c r="P83" s="58"/>
      <c r="Q83" s="54"/>
      <c r="R83" s="54"/>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5">
        <f t="shared" si="1"/>
        <v>5309</v>
      </c>
      <c r="BB83" s="59">
        <f t="shared" si="2"/>
        <v>5309</v>
      </c>
      <c r="BC83" s="60" t="str">
        <f t="shared" si="3"/>
        <v>INR  Five Thousand Three Hundred &amp; Nine  Only</v>
      </c>
      <c r="IA83" s="17">
        <v>71</v>
      </c>
      <c r="IB83" s="17" t="s">
        <v>200</v>
      </c>
      <c r="IC83" s="17" t="s">
        <v>128</v>
      </c>
      <c r="ID83" s="17">
        <v>4</v>
      </c>
      <c r="IE83" s="18" t="s">
        <v>95</v>
      </c>
      <c r="IF83" s="18"/>
      <c r="IG83" s="18"/>
      <c r="IH83" s="18"/>
      <c r="II83" s="18"/>
    </row>
    <row r="84" spans="1:243" s="17" customFormat="1" ht="25.5">
      <c r="A84" s="50">
        <v>72</v>
      </c>
      <c r="B84" s="61" t="s">
        <v>150</v>
      </c>
      <c r="C84" s="52" t="s">
        <v>129</v>
      </c>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IA84" s="17">
        <v>72</v>
      </c>
      <c r="IB84" s="17" t="s">
        <v>150</v>
      </c>
      <c r="IC84" s="17" t="s">
        <v>129</v>
      </c>
      <c r="IE84" s="18"/>
      <c r="IF84" s="18"/>
      <c r="IG84" s="18"/>
      <c r="IH84" s="18"/>
      <c r="II84" s="18"/>
    </row>
    <row r="85" spans="1:243" s="17" customFormat="1" ht="20.25" customHeight="1">
      <c r="A85" s="50">
        <v>73</v>
      </c>
      <c r="B85" s="61" t="s">
        <v>201</v>
      </c>
      <c r="C85" s="52" t="s">
        <v>130</v>
      </c>
      <c r="D85" s="53">
        <v>4</v>
      </c>
      <c r="E85" s="53" t="s">
        <v>95</v>
      </c>
      <c r="F85" s="53">
        <v>1307.06</v>
      </c>
      <c r="G85" s="54"/>
      <c r="H85" s="54"/>
      <c r="I85" s="55" t="s">
        <v>34</v>
      </c>
      <c r="J85" s="56">
        <f t="shared" si="0"/>
        <v>1</v>
      </c>
      <c r="K85" s="54" t="s">
        <v>35</v>
      </c>
      <c r="L85" s="54" t="s">
        <v>4</v>
      </c>
      <c r="M85" s="57"/>
      <c r="N85" s="54"/>
      <c r="O85" s="54"/>
      <c r="P85" s="58"/>
      <c r="Q85" s="54"/>
      <c r="R85" s="54"/>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5">
        <f t="shared" si="1"/>
        <v>5228</v>
      </c>
      <c r="BB85" s="59">
        <f t="shared" si="2"/>
        <v>5228</v>
      </c>
      <c r="BC85" s="60" t="str">
        <f t="shared" si="3"/>
        <v>INR  Five Thousand Two Hundred &amp; Twenty Eight  Only</v>
      </c>
      <c r="IA85" s="17">
        <v>73</v>
      </c>
      <c r="IB85" s="17" t="s">
        <v>201</v>
      </c>
      <c r="IC85" s="17" t="s">
        <v>130</v>
      </c>
      <c r="ID85" s="17">
        <v>4</v>
      </c>
      <c r="IE85" s="18" t="s">
        <v>95</v>
      </c>
      <c r="IF85" s="18"/>
      <c r="IG85" s="18"/>
      <c r="IH85" s="18"/>
      <c r="II85" s="18"/>
    </row>
    <row r="86" spans="1:243" s="17" customFormat="1" ht="14.25">
      <c r="A86" s="50">
        <v>74</v>
      </c>
      <c r="B86" s="61" t="s">
        <v>155</v>
      </c>
      <c r="C86" s="52" t="s">
        <v>131</v>
      </c>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IA86" s="17">
        <v>74</v>
      </c>
      <c r="IB86" s="17" t="s">
        <v>155</v>
      </c>
      <c r="IC86" s="17" t="s">
        <v>131</v>
      </c>
      <c r="IE86" s="18"/>
      <c r="IF86" s="18"/>
      <c r="IG86" s="18"/>
      <c r="IH86" s="18"/>
      <c r="II86" s="18"/>
    </row>
    <row r="87" spans="1:243" s="17" customFormat="1" ht="80.25" customHeight="1">
      <c r="A87" s="50">
        <v>75</v>
      </c>
      <c r="B87" s="61" t="s">
        <v>202</v>
      </c>
      <c r="C87" s="52" t="s">
        <v>132</v>
      </c>
      <c r="D87" s="53">
        <v>5.3</v>
      </c>
      <c r="E87" s="53" t="s">
        <v>222</v>
      </c>
      <c r="F87" s="53">
        <v>5268.92</v>
      </c>
      <c r="G87" s="54"/>
      <c r="H87" s="54"/>
      <c r="I87" s="55" t="s">
        <v>34</v>
      </c>
      <c r="J87" s="56">
        <f t="shared" si="0"/>
        <v>1</v>
      </c>
      <c r="K87" s="54" t="s">
        <v>35</v>
      </c>
      <c r="L87" s="54" t="s">
        <v>4</v>
      </c>
      <c r="M87" s="57"/>
      <c r="N87" s="54"/>
      <c r="O87" s="54"/>
      <c r="P87" s="58"/>
      <c r="Q87" s="54"/>
      <c r="R87" s="54"/>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5">
        <f t="shared" si="1"/>
        <v>27925</v>
      </c>
      <c r="BB87" s="59">
        <f t="shared" si="2"/>
        <v>27925</v>
      </c>
      <c r="BC87" s="60" t="str">
        <f t="shared" si="3"/>
        <v>INR  Twenty Seven Thousand Nine Hundred &amp; Twenty Five  Only</v>
      </c>
      <c r="IA87" s="17">
        <v>75</v>
      </c>
      <c r="IB87" s="25" t="s">
        <v>202</v>
      </c>
      <c r="IC87" s="17" t="s">
        <v>132</v>
      </c>
      <c r="ID87" s="17">
        <v>5.3</v>
      </c>
      <c r="IE87" s="18" t="s">
        <v>222</v>
      </c>
      <c r="IF87" s="18"/>
      <c r="IG87" s="18"/>
      <c r="IH87" s="18"/>
      <c r="II87" s="18"/>
    </row>
    <row r="88" spans="1:243" s="17" customFormat="1" ht="14.25">
      <c r="A88" s="50">
        <v>76</v>
      </c>
      <c r="B88" s="61" t="s">
        <v>203</v>
      </c>
      <c r="C88" s="52" t="s">
        <v>133</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IA88" s="17">
        <v>76</v>
      </c>
      <c r="IB88" s="17" t="s">
        <v>203</v>
      </c>
      <c r="IC88" s="17" t="s">
        <v>133</v>
      </c>
      <c r="IE88" s="18"/>
      <c r="IF88" s="18"/>
      <c r="IG88" s="18"/>
      <c r="IH88" s="18"/>
      <c r="II88" s="18"/>
    </row>
    <row r="89" spans="1:243" s="17" customFormat="1" ht="140.25">
      <c r="A89" s="50">
        <v>77</v>
      </c>
      <c r="B89" s="61" t="s">
        <v>204</v>
      </c>
      <c r="C89" s="52" t="s">
        <v>134</v>
      </c>
      <c r="D89" s="53">
        <v>103</v>
      </c>
      <c r="E89" s="53" t="s">
        <v>83</v>
      </c>
      <c r="F89" s="53">
        <v>415.74</v>
      </c>
      <c r="G89" s="54"/>
      <c r="H89" s="54"/>
      <c r="I89" s="55" t="s">
        <v>34</v>
      </c>
      <c r="J89" s="56">
        <f t="shared" si="0"/>
        <v>1</v>
      </c>
      <c r="K89" s="54" t="s">
        <v>35</v>
      </c>
      <c r="L89" s="54" t="s">
        <v>4</v>
      </c>
      <c r="M89" s="57"/>
      <c r="N89" s="54"/>
      <c r="O89" s="54"/>
      <c r="P89" s="58"/>
      <c r="Q89" s="54"/>
      <c r="R89" s="54"/>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5">
        <f t="shared" si="1"/>
        <v>42821</v>
      </c>
      <c r="BB89" s="59">
        <f t="shared" si="2"/>
        <v>42821</v>
      </c>
      <c r="BC89" s="60" t="str">
        <f t="shared" si="3"/>
        <v>INR  Forty Two Thousand Eight Hundred &amp; Twenty One  Only</v>
      </c>
      <c r="IA89" s="17">
        <v>77</v>
      </c>
      <c r="IB89" s="17" t="s">
        <v>204</v>
      </c>
      <c r="IC89" s="17" t="s">
        <v>134</v>
      </c>
      <c r="ID89" s="17">
        <v>103</v>
      </c>
      <c r="IE89" s="18" t="s">
        <v>83</v>
      </c>
      <c r="IF89" s="18"/>
      <c r="IG89" s="18"/>
      <c r="IH89" s="18"/>
      <c r="II89" s="18"/>
    </row>
    <row r="90" spans="1:243" s="17" customFormat="1" ht="23.25" customHeight="1">
      <c r="A90" s="50">
        <v>78</v>
      </c>
      <c r="B90" s="61" t="s">
        <v>94</v>
      </c>
      <c r="C90" s="52" t="s">
        <v>135</v>
      </c>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IA90" s="17">
        <v>78</v>
      </c>
      <c r="IB90" s="17" t="s">
        <v>94</v>
      </c>
      <c r="IC90" s="17" t="s">
        <v>135</v>
      </c>
      <c r="IE90" s="18"/>
      <c r="IF90" s="18"/>
      <c r="IG90" s="18"/>
      <c r="IH90" s="18"/>
      <c r="II90" s="18"/>
    </row>
    <row r="91" spans="1:243" s="17" customFormat="1" ht="52.5" customHeight="1">
      <c r="A91" s="50">
        <v>79</v>
      </c>
      <c r="B91" s="61" t="s">
        <v>151</v>
      </c>
      <c r="C91" s="52" t="s">
        <v>226</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IA91" s="17">
        <v>79</v>
      </c>
      <c r="IB91" s="17" t="s">
        <v>151</v>
      </c>
      <c r="IC91" s="17" t="s">
        <v>226</v>
      </c>
      <c r="IE91" s="18"/>
      <c r="IF91" s="18"/>
      <c r="IG91" s="18"/>
      <c r="IH91" s="18"/>
      <c r="II91" s="18"/>
    </row>
    <row r="92" spans="1:243" s="17" customFormat="1" ht="22.5" customHeight="1">
      <c r="A92" s="50">
        <v>80</v>
      </c>
      <c r="B92" s="61" t="s">
        <v>205</v>
      </c>
      <c r="C92" s="52" t="s">
        <v>227</v>
      </c>
      <c r="D92" s="53">
        <v>21</v>
      </c>
      <c r="E92" s="53" t="s">
        <v>83</v>
      </c>
      <c r="F92" s="53">
        <v>91.71</v>
      </c>
      <c r="G92" s="54"/>
      <c r="H92" s="54"/>
      <c r="I92" s="55" t="s">
        <v>34</v>
      </c>
      <c r="J92" s="56">
        <f t="shared" si="0"/>
        <v>1</v>
      </c>
      <c r="K92" s="54" t="s">
        <v>35</v>
      </c>
      <c r="L92" s="54" t="s">
        <v>4</v>
      </c>
      <c r="M92" s="57"/>
      <c r="N92" s="54"/>
      <c r="O92" s="54"/>
      <c r="P92" s="58"/>
      <c r="Q92" s="54"/>
      <c r="R92" s="54"/>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5">
        <f t="shared" si="1"/>
        <v>1926</v>
      </c>
      <c r="BB92" s="59">
        <f t="shared" si="2"/>
        <v>1926</v>
      </c>
      <c r="BC92" s="60" t="str">
        <f t="shared" si="3"/>
        <v>INR  One Thousand Nine Hundred &amp; Twenty Six  Only</v>
      </c>
      <c r="IA92" s="17">
        <v>80</v>
      </c>
      <c r="IB92" s="17" t="s">
        <v>205</v>
      </c>
      <c r="IC92" s="17" t="s">
        <v>227</v>
      </c>
      <c r="ID92" s="17">
        <v>21</v>
      </c>
      <c r="IE92" s="18" t="s">
        <v>83</v>
      </c>
      <c r="IF92" s="18"/>
      <c r="IG92" s="18"/>
      <c r="IH92" s="18"/>
      <c r="II92" s="18"/>
    </row>
    <row r="93" spans="1:243" s="17" customFormat="1" ht="52.5" customHeight="1">
      <c r="A93" s="50">
        <v>81</v>
      </c>
      <c r="B93" s="61" t="s">
        <v>206</v>
      </c>
      <c r="C93" s="52" t="s">
        <v>228</v>
      </c>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IA93" s="17">
        <v>81</v>
      </c>
      <c r="IB93" s="17" t="s">
        <v>206</v>
      </c>
      <c r="IC93" s="17" t="s">
        <v>228</v>
      </c>
      <c r="IE93" s="18"/>
      <c r="IF93" s="18"/>
      <c r="IG93" s="18"/>
      <c r="IH93" s="18"/>
      <c r="II93" s="18"/>
    </row>
    <row r="94" spans="1:243" s="17" customFormat="1" ht="27.75" customHeight="1">
      <c r="A94" s="50">
        <v>82</v>
      </c>
      <c r="B94" s="61" t="s">
        <v>207</v>
      </c>
      <c r="C94" s="52" t="s">
        <v>229</v>
      </c>
      <c r="D94" s="53">
        <v>50</v>
      </c>
      <c r="E94" s="53" t="s">
        <v>90</v>
      </c>
      <c r="F94" s="53">
        <v>5.83</v>
      </c>
      <c r="G94" s="54"/>
      <c r="H94" s="54"/>
      <c r="I94" s="55" t="s">
        <v>34</v>
      </c>
      <c r="J94" s="56">
        <f t="shared" si="0"/>
        <v>1</v>
      </c>
      <c r="K94" s="54" t="s">
        <v>35</v>
      </c>
      <c r="L94" s="54" t="s">
        <v>4</v>
      </c>
      <c r="M94" s="57"/>
      <c r="N94" s="54"/>
      <c r="O94" s="54"/>
      <c r="P94" s="58"/>
      <c r="Q94" s="54"/>
      <c r="R94" s="54"/>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5">
        <f t="shared" si="1"/>
        <v>292</v>
      </c>
      <c r="BB94" s="59">
        <f t="shared" si="2"/>
        <v>292</v>
      </c>
      <c r="BC94" s="60" t="str">
        <f t="shared" si="3"/>
        <v>INR  Two Hundred &amp; Ninety Two  Only</v>
      </c>
      <c r="IA94" s="17">
        <v>82</v>
      </c>
      <c r="IB94" s="17" t="s">
        <v>207</v>
      </c>
      <c r="IC94" s="17" t="s">
        <v>229</v>
      </c>
      <c r="ID94" s="17">
        <v>50</v>
      </c>
      <c r="IE94" s="18" t="s">
        <v>90</v>
      </c>
      <c r="IF94" s="18"/>
      <c r="IG94" s="18"/>
      <c r="IH94" s="18"/>
      <c r="II94" s="18"/>
    </row>
    <row r="95" spans="1:243" s="17" customFormat="1" ht="38.25">
      <c r="A95" s="50">
        <v>83</v>
      </c>
      <c r="B95" s="61" t="s">
        <v>152</v>
      </c>
      <c r="C95" s="52" t="s">
        <v>230</v>
      </c>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IA95" s="17">
        <v>83</v>
      </c>
      <c r="IB95" s="17" t="s">
        <v>152</v>
      </c>
      <c r="IC95" s="17" t="s">
        <v>230</v>
      </c>
      <c r="IE95" s="24"/>
      <c r="IF95" s="18"/>
      <c r="IG95" s="18"/>
      <c r="IH95" s="18"/>
      <c r="II95" s="18"/>
    </row>
    <row r="96" spans="1:243" s="17" customFormat="1" ht="25.5">
      <c r="A96" s="50">
        <v>84</v>
      </c>
      <c r="B96" s="61" t="s">
        <v>153</v>
      </c>
      <c r="C96" s="52" t="s">
        <v>231</v>
      </c>
      <c r="D96" s="53">
        <v>123</v>
      </c>
      <c r="E96" s="53" t="s">
        <v>83</v>
      </c>
      <c r="F96" s="53">
        <v>342.35</v>
      </c>
      <c r="G96" s="54"/>
      <c r="H96" s="54"/>
      <c r="I96" s="55" t="s">
        <v>34</v>
      </c>
      <c r="J96" s="56">
        <f t="shared" si="0"/>
        <v>1</v>
      </c>
      <c r="K96" s="54" t="s">
        <v>35</v>
      </c>
      <c r="L96" s="54" t="s">
        <v>4</v>
      </c>
      <c r="M96" s="57"/>
      <c r="N96" s="54"/>
      <c r="O96" s="54"/>
      <c r="P96" s="58"/>
      <c r="Q96" s="54"/>
      <c r="R96" s="54"/>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5">
        <f t="shared" si="1"/>
        <v>42109</v>
      </c>
      <c r="BB96" s="59">
        <f t="shared" si="2"/>
        <v>42109</v>
      </c>
      <c r="BC96" s="60" t="str">
        <f t="shared" si="3"/>
        <v>INR  Forty Two Thousand One Hundred &amp; Nine  Only</v>
      </c>
      <c r="IA96" s="17">
        <v>84</v>
      </c>
      <c r="IB96" s="17" t="s">
        <v>153</v>
      </c>
      <c r="IC96" s="17" t="s">
        <v>231</v>
      </c>
      <c r="ID96" s="17">
        <v>123</v>
      </c>
      <c r="IE96" s="18" t="s">
        <v>83</v>
      </c>
      <c r="IF96" s="18"/>
      <c r="IG96" s="18"/>
      <c r="IH96" s="18"/>
      <c r="II96" s="18"/>
    </row>
    <row r="97" spans="1:243" s="17" customFormat="1" ht="51">
      <c r="A97" s="50">
        <v>85</v>
      </c>
      <c r="B97" s="61" t="s">
        <v>154</v>
      </c>
      <c r="C97" s="52" t="s">
        <v>232</v>
      </c>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IA97" s="17">
        <v>85</v>
      </c>
      <c r="IB97" s="17" t="s">
        <v>154</v>
      </c>
      <c r="IC97" s="17" t="s">
        <v>232</v>
      </c>
      <c r="IE97" s="18"/>
      <c r="IF97" s="18"/>
      <c r="IG97" s="18"/>
      <c r="IH97" s="18"/>
      <c r="II97" s="18"/>
    </row>
    <row r="98" spans="1:243" s="17" customFormat="1" ht="25.5">
      <c r="A98" s="50">
        <v>86</v>
      </c>
      <c r="B98" s="61" t="s">
        <v>208</v>
      </c>
      <c r="C98" s="52" t="s">
        <v>233</v>
      </c>
      <c r="D98" s="53">
        <v>33</v>
      </c>
      <c r="E98" s="53" t="s">
        <v>83</v>
      </c>
      <c r="F98" s="53">
        <v>447.61</v>
      </c>
      <c r="G98" s="54"/>
      <c r="H98" s="54"/>
      <c r="I98" s="55" t="s">
        <v>34</v>
      </c>
      <c r="J98" s="56">
        <f t="shared" si="0"/>
        <v>1</v>
      </c>
      <c r="K98" s="54" t="s">
        <v>35</v>
      </c>
      <c r="L98" s="54" t="s">
        <v>4</v>
      </c>
      <c r="M98" s="57"/>
      <c r="N98" s="54"/>
      <c r="O98" s="54"/>
      <c r="P98" s="58"/>
      <c r="Q98" s="54"/>
      <c r="R98" s="54"/>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5">
        <f t="shared" si="1"/>
        <v>14771</v>
      </c>
      <c r="BB98" s="59">
        <f t="shared" si="2"/>
        <v>14771</v>
      </c>
      <c r="BC98" s="60" t="str">
        <f t="shared" si="3"/>
        <v>INR  Fourteen Thousand Seven Hundred &amp; Seventy One  Only</v>
      </c>
      <c r="IA98" s="17">
        <v>86</v>
      </c>
      <c r="IB98" s="17" t="s">
        <v>208</v>
      </c>
      <c r="IC98" s="17" t="s">
        <v>233</v>
      </c>
      <c r="ID98" s="17">
        <v>33</v>
      </c>
      <c r="IE98" s="18" t="s">
        <v>83</v>
      </c>
      <c r="IF98" s="18"/>
      <c r="IG98" s="18"/>
      <c r="IH98" s="18"/>
      <c r="II98" s="18"/>
    </row>
    <row r="99" spans="1:243" s="17" customFormat="1" ht="89.25">
      <c r="A99" s="50">
        <v>87</v>
      </c>
      <c r="B99" s="61" t="s">
        <v>209</v>
      </c>
      <c r="C99" s="52" t="s">
        <v>234</v>
      </c>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IA99" s="17">
        <v>87</v>
      </c>
      <c r="IB99" s="17" t="s">
        <v>209</v>
      </c>
      <c r="IC99" s="17" t="s">
        <v>234</v>
      </c>
      <c r="IE99" s="18"/>
      <c r="IF99" s="18"/>
      <c r="IG99" s="18"/>
      <c r="IH99" s="18"/>
      <c r="II99" s="18"/>
    </row>
    <row r="100" spans="1:243" s="17" customFormat="1" ht="25.5">
      <c r="A100" s="50">
        <v>88</v>
      </c>
      <c r="B100" s="61" t="s">
        <v>210</v>
      </c>
      <c r="C100" s="52" t="s">
        <v>235</v>
      </c>
      <c r="D100" s="53">
        <v>75</v>
      </c>
      <c r="E100" s="53" t="s">
        <v>83</v>
      </c>
      <c r="F100" s="53">
        <v>497.37</v>
      </c>
      <c r="G100" s="54"/>
      <c r="H100" s="54"/>
      <c r="I100" s="55" t="s">
        <v>34</v>
      </c>
      <c r="J100" s="56">
        <f t="shared" si="0"/>
        <v>1</v>
      </c>
      <c r="K100" s="54" t="s">
        <v>35</v>
      </c>
      <c r="L100" s="54" t="s">
        <v>4</v>
      </c>
      <c r="M100" s="57"/>
      <c r="N100" s="54"/>
      <c r="O100" s="54"/>
      <c r="P100" s="58"/>
      <c r="Q100" s="54"/>
      <c r="R100" s="54"/>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5">
        <f t="shared" si="1"/>
        <v>37303</v>
      </c>
      <c r="BB100" s="59">
        <f t="shared" si="2"/>
        <v>37303</v>
      </c>
      <c r="BC100" s="60" t="str">
        <f t="shared" si="3"/>
        <v>INR  Thirty Seven Thousand Three Hundred &amp; Three  Only</v>
      </c>
      <c r="IA100" s="17">
        <v>88</v>
      </c>
      <c r="IB100" s="17" t="s">
        <v>210</v>
      </c>
      <c r="IC100" s="17" t="s">
        <v>235</v>
      </c>
      <c r="ID100" s="17">
        <v>75</v>
      </c>
      <c r="IE100" s="18" t="s">
        <v>83</v>
      </c>
      <c r="IF100" s="18"/>
      <c r="IG100" s="18"/>
      <c r="IH100" s="18"/>
      <c r="II100" s="18"/>
    </row>
    <row r="101" spans="1:243" s="17" customFormat="1" ht="51">
      <c r="A101" s="50">
        <v>89</v>
      </c>
      <c r="B101" s="61" t="s">
        <v>211</v>
      </c>
      <c r="C101" s="52" t="s">
        <v>236</v>
      </c>
      <c r="D101" s="53">
        <v>90</v>
      </c>
      <c r="E101" s="53" t="s">
        <v>83</v>
      </c>
      <c r="F101" s="53">
        <v>324.55</v>
      </c>
      <c r="G101" s="54"/>
      <c r="H101" s="54"/>
      <c r="I101" s="55" t="s">
        <v>34</v>
      </c>
      <c r="J101" s="56">
        <f t="shared" si="0"/>
        <v>1</v>
      </c>
      <c r="K101" s="54" t="s">
        <v>35</v>
      </c>
      <c r="L101" s="54" t="s">
        <v>4</v>
      </c>
      <c r="M101" s="57"/>
      <c r="N101" s="54"/>
      <c r="O101" s="54"/>
      <c r="P101" s="58"/>
      <c r="Q101" s="54"/>
      <c r="R101" s="54"/>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5">
        <f t="shared" si="1"/>
        <v>29210</v>
      </c>
      <c r="BB101" s="59">
        <f t="shared" si="2"/>
        <v>29210</v>
      </c>
      <c r="BC101" s="60" t="str">
        <f t="shared" si="3"/>
        <v>INR  Twenty Nine Thousand Two Hundred &amp; Ten  Only</v>
      </c>
      <c r="IA101" s="17">
        <v>89</v>
      </c>
      <c r="IB101" s="17" t="s">
        <v>211</v>
      </c>
      <c r="IC101" s="17" t="s">
        <v>236</v>
      </c>
      <c r="ID101" s="17">
        <v>90</v>
      </c>
      <c r="IE101" s="18" t="s">
        <v>83</v>
      </c>
      <c r="IF101" s="18"/>
      <c r="IG101" s="18"/>
      <c r="IH101" s="18"/>
      <c r="II101" s="18"/>
    </row>
    <row r="102" spans="1:243" s="17" customFormat="1" ht="38.25">
      <c r="A102" s="50">
        <v>90</v>
      </c>
      <c r="B102" s="61" t="s">
        <v>212</v>
      </c>
      <c r="C102" s="52" t="s">
        <v>237</v>
      </c>
      <c r="D102" s="53">
        <v>4</v>
      </c>
      <c r="E102" s="53" t="s">
        <v>97</v>
      </c>
      <c r="F102" s="53">
        <v>2486.63</v>
      </c>
      <c r="G102" s="54"/>
      <c r="H102" s="54"/>
      <c r="I102" s="55" t="s">
        <v>34</v>
      </c>
      <c r="J102" s="56">
        <f t="shared" si="0"/>
        <v>1</v>
      </c>
      <c r="K102" s="54" t="s">
        <v>35</v>
      </c>
      <c r="L102" s="54" t="s">
        <v>4</v>
      </c>
      <c r="M102" s="57"/>
      <c r="N102" s="54"/>
      <c r="O102" s="54"/>
      <c r="P102" s="58"/>
      <c r="Q102" s="54"/>
      <c r="R102" s="54"/>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5">
        <f t="shared" si="1"/>
        <v>9947</v>
      </c>
      <c r="BB102" s="59">
        <f t="shared" si="2"/>
        <v>9947</v>
      </c>
      <c r="BC102" s="60" t="str">
        <f t="shared" si="3"/>
        <v>INR  Nine Thousand Nine Hundred &amp; Forty Seven  Only</v>
      </c>
      <c r="IA102" s="17">
        <v>90</v>
      </c>
      <c r="IB102" s="17" t="s">
        <v>212</v>
      </c>
      <c r="IC102" s="17" t="s">
        <v>237</v>
      </c>
      <c r="ID102" s="17">
        <v>4</v>
      </c>
      <c r="IE102" s="18" t="s">
        <v>97</v>
      </c>
      <c r="IF102" s="18"/>
      <c r="IG102" s="18"/>
      <c r="IH102" s="18"/>
      <c r="II102" s="18"/>
    </row>
    <row r="103" spans="1:243" s="17" customFormat="1" ht="38.25">
      <c r="A103" s="50">
        <v>91</v>
      </c>
      <c r="B103" s="61" t="s">
        <v>213</v>
      </c>
      <c r="C103" s="52" t="s">
        <v>238</v>
      </c>
      <c r="D103" s="53">
        <v>2</v>
      </c>
      <c r="E103" s="53" t="s">
        <v>97</v>
      </c>
      <c r="F103" s="53">
        <v>822.45</v>
      </c>
      <c r="G103" s="54"/>
      <c r="H103" s="54"/>
      <c r="I103" s="55" t="s">
        <v>34</v>
      </c>
      <c r="J103" s="56">
        <f t="shared" si="0"/>
        <v>1</v>
      </c>
      <c r="K103" s="54" t="s">
        <v>35</v>
      </c>
      <c r="L103" s="54" t="s">
        <v>4</v>
      </c>
      <c r="M103" s="57"/>
      <c r="N103" s="54"/>
      <c r="O103" s="54"/>
      <c r="P103" s="58"/>
      <c r="Q103" s="54"/>
      <c r="R103" s="54"/>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5">
        <f t="shared" si="1"/>
        <v>1645</v>
      </c>
      <c r="BB103" s="59">
        <f t="shared" si="2"/>
        <v>1645</v>
      </c>
      <c r="BC103" s="60" t="str">
        <f t="shared" si="3"/>
        <v>INR  One Thousand Six Hundred &amp; Forty Five  Only</v>
      </c>
      <c r="IA103" s="17">
        <v>91</v>
      </c>
      <c r="IB103" s="17" t="s">
        <v>213</v>
      </c>
      <c r="IC103" s="17" t="s">
        <v>238</v>
      </c>
      <c r="ID103" s="17">
        <v>2</v>
      </c>
      <c r="IE103" s="18" t="s">
        <v>97</v>
      </c>
      <c r="IF103" s="18"/>
      <c r="IG103" s="18"/>
      <c r="IH103" s="18"/>
      <c r="II103" s="18"/>
    </row>
    <row r="104" spans="1:243" s="17" customFormat="1" ht="38.25">
      <c r="A104" s="50">
        <v>92</v>
      </c>
      <c r="B104" s="61" t="s">
        <v>214</v>
      </c>
      <c r="C104" s="52" t="s">
        <v>239</v>
      </c>
      <c r="D104" s="53">
        <v>2</v>
      </c>
      <c r="E104" s="53" t="s">
        <v>97</v>
      </c>
      <c r="F104" s="53">
        <v>2842.61</v>
      </c>
      <c r="G104" s="54"/>
      <c r="H104" s="54"/>
      <c r="I104" s="55" t="s">
        <v>34</v>
      </c>
      <c r="J104" s="56">
        <f t="shared" si="0"/>
        <v>1</v>
      </c>
      <c r="K104" s="54" t="s">
        <v>35</v>
      </c>
      <c r="L104" s="54" t="s">
        <v>4</v>
      </c>
      <c r="M104" s="57"/>
      <c r="N104" s="54"/>
      <c r="O104" s="54"/>
      <c r="P104" s="58"/>
      <c r="Q104" s="54"/>
      <c r="R104" s="54"/>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5">
        <f t="shared" si="1"/>
        <v>5685</v>
      </c>
      <c r="BB104" s="59">
        <f t="shared" si="2"/>
        <v>5685</v>
      </c>
      <c r="BC104" s="60" t="str">
        <f t="shared" si="3"/>
        <v>INR  Five Thousand Six Hundred &amp; Eighty Five  Only</v>
      </c>
      <c r="IA104" s="17">
        <v>92</v>
      </c>
      <c r="IB104" s="17" t="s">
        <v>214</v>
      </c>
      <c r="IC104" s="17" t="s">
        <v>239</v>
      </c>
      <c r="ID104" s="17">
        <v>2</v>
      </c>
      <c r="IE104" s="18" t="s">
        <v>97</v>
      </c>
      <c r="IF104" s="18"/>
      <c r="IG104" s="18"/>
      <c r="IH104" s="18"/>
      <c r="II104" s="18"/>
    </row>
    <row r="105" spans="1:243" s="17" customFormat="1" ht="38.25">
      <c r="A105" s="50">
        <v>93</v>
      </c>
      <c r="B105" s="61" t="s">
        <v>215</v>
      </c>
      <c r="C105" s="52" t="s">
        <v>240</v>
      </c>
      <c r="D105" s="53">
        <v>2</v>
      </c>
      <c r="E105" s="53" t="s">
        <v>97</v>
      </c>
      <c r="F105" s="53">
        <v>731.26</v>
      </c>
      <c r="G105" s="54"/>
      <c r="H105" s="54"/>
      <c r="I105" s="55" t="s">
        <v>34</v>
      </c>
      <c r="J105" s="56">
        <f t="shared" si="0"/>
        <v>1</v>
      </c>
      <c r="K105" s="54" t="s">
        <v>35</v>
      </c>
      <c r="L105" s="54" t="s">
        <v>4</v>
      </c>
      <c r="M105" s="57"/>
      <c r="N105" s="54"/>
      <c r="O105" s="54"/>
      <c r="P105" s="58"/>
      <c r="Q105" s="54"/>
      <c r="R105" s="54"/>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5">
        <f t="shared" si="1"/>
        <v>1463</v>
      </c>
      <c r="BB105" s="59">
        <f t="shared" si="2"/>
        <v>1463</v>
      </c>
      <c r="BC105" s="60" t="str">
        <f t="shared" si="3"/>
        <v>INR  One Thousand Four Hundred &amp; Sixty Three  Only</v>
      </c>
      <c r="IA105" s="17">
        <v>93</v>
      </c>
      <c r="IB105" s="17" t="s">
        <v>215</v>
      </c>
      <c r="IC105" s="17" t="s">
        <v>240</v>
      </c>
      <c r="ID105" s="17">
        <v>2</v>
      </c>
      <c r="IE105" s="18" t="s">
        <v>97</v>
      </c>
      <c r="IF105" s="18"/>
      <c r="IG105" s="18"/>
      <c r="IH105" s="18"/>
      <c r="II105" s="18"/>
    </row>
    <row r="106" spans="1:243" s="17" customFormat="1" ht="38.25">
      <c r="A106" s="50">
        <v>94</v>
      </c>
      <c r="B106" s="61" t="s">
        <v>216</v>
      </c>
      <c r="C106" s="52" t="s">
        <v>241</v>
      </c>
      <c r="D106" s="53">
        <v>2</v>
      </c>
      <c r="E106" s="53" t="s">
        <v>97</v>
      </c>
      <c r="F106" s="53">
        <v>1402.02</v>
      </c>
      <c r="G106" s="54"/>
      <c r="H106" s="54"/>
      <c r="I106" s="55" t="s">
        <v>34</v>
      </c>
      <c r="J106" s="56">
        <f t="shared" si="0"/>
        <v>1</v>
      </c>
      <c r="K106" s="54" t="s">
        <v>35</v>
      </c>
      <c r="L106" s="54" t="s">
        <v>4</v>
      </c>
      <c r="M106" s="57"/>
      <c r="N106" s="54"/>
      <c r="O106" s="54"/>
      <c r="P106" s="58"/>
      <c r="Q106" s="54"/>
      <c r="R106" s="54"/>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5">
        <f t="shared" si="1"/>
        <v>2804</v>
      </c>
      <c r="BB106" s="59">
        <f t="shared" si="2"/>
        <v>2804</v>
      </c>
      <c r="BC106" s="60" t="str">
        <f t="shared" si="3"/>
        <v>INR  Two Thousand Eight Hundred &amp; Four  Only</v>
      </c>
      <c r="IA106" s="17">
        <v>94</v>
      </c>
      <c r="IB106" s="17" t="s">
        <v>216</v>
      </c>
      <c r="IC106" s="17" t="s">
        <v>241</v>
      </c>
      <c r="ID106" s="17">
        <v>2</v>
      </c>
      <c r="IE106" s="18" t="s">
        <v>97</v>
      </c>
      <c r="IF106" s="18"/>
      <c r="IG106" s="18"/>
      <c r="IH106" s="18"/>
      <c r="II106" s="18"/>
    </row>
    <row r="107" spans="1:243" s="17" customFormat="1" ht="37.5" customHeight="1">
      <c r="A107" s="50">
        <v>95</v>
      </c>
      <c r="B107" s="61" t="s">
        <v>217</v>
      </c>
      <c r="C107" s="52" t="s">
        <v>242</v>
      </c>
      <c r="D107" s="53">
        <v>2</v>
      </c>
      <c r="E107" s="53" t="s">
        <v>97</v>
      </c>
      <c r="F107" s="53">
        <v>4281.46</v>
      </c>
      <c r="G107" s="54"/>
      <c r="H107" s="54"/>
      <c r="I107" s="55" t="s">
        <v>34</v>
      </c>
      <c r="J107" s="56">
        <f t="shared" si="0"/>
        <v>1</v>
      </c>
      <c r="K107" s="54" t="s">
        <v>35</v>
      </c>
      <c r="L107" s="54" t="s">
        <v>4</v>
      </c>
      <c r="M107" s="57"/>
      <c r="N107" s="54"/>
      <c r="O107" s="54"/>
      <c r="P107" s="58"/>
      <c r="Q107" s="54"/>
      <c r="R107" s="54"/>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5">
        <f t="shared" si="1"/>
        <v>8563</v>
      </c>
      <c r="BB107" s="59">
        <f t="shared" si="2"/>
        <v>8563</v>
      </c>
      <c r="BC107" s="60" t="str">
        <f t="shared" si="3"/>
        <v>INR  Eight Thousand Five Hundred &amp; Sixty Three  Only</v>
      </c>
      <c r="IA107" s="17">
        <v>95</v>
      </c>
      <c r="IB107" s="17" t="s">
        <v>217</v>
      </c>
      <c r="IC107" s="17" t="s">
        <v>242</v>
      </c>
      <c r="ID107" s="17">
        <v>2</v>
      </c>
      <c r="IE107" s="18" t="s">
        <v>97</v>
      </c>
      <c r="IF107" s="18"/>
      <c r="IG107" s="18"/>
      <c r="IH107" s="18"/>
      <c r="II107" s="18"/>
    </row>
    <row r="108" spans="1:243" s="17" customFormat="1" ht="44.25" customHeight="1">
      <c r="A108" s="50">
        <v>96</v>
      </c>
      <c r="B108" s="61" t="s">
        <v>218</v>
      </c>
      <c r="C108" s="52" t="s">
        <v>243</v>
      </c>
      <c r="D108" s="53">
        <v>43</v>
      </c>
      <c r="E108" s="53" t="s">
        <v>223</v>
      </c>
      <c r="F108" s="53">
        <v>191.14</v>
      </c>
      <c r="G108" s="54"/>
      <c r="H108" s="54"/>
      <c r="I108" s="55" t="s">
        <v>34</v>
      </c>
      <c r="J108" s="56">
        <f t="shared" si="0"/>
        <v>1</v>
      </c>
      <c r="K108" s="54" t="s">
        <v>35</v>
      </c>
      <c r="L108" s="54" t="s">
        <v>4</v>
      </c>
      <c r="M108" s="57"/>
      <c r="N108" s="54"/>
      <c r="O108" s="54"/>
      <c r="P108" s="58"/>
      <c r="Q108" s="54"/>
      <c r="R108" s="54"/>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5">
        <f t="shared" si="1"/>
        <v>8219</v>
      </c>
      <c r="BB108" s="59">
        <f t="shared" si="2"/>
        <v>8219</v>
      </c>
      <c r="BC108" s="60" t="str">
        <f t="shared" si="3"/>
        <v>INR  Eight Thousand Two Hundred &amp; Nineteen  Only</v>
      </c>
      <c r="IA108" s="17">
        <v>96</v>
      </c>
      <c r="IB108" s="25" t="s">
        <v>218</v>
      </c>
      <c r="IC108" s="17" t="s">
        <v>243</v>
      </c>
      <c r="ID108" s="17">
        <v>43</v>
      </c>
      <c r="IE108" s="24" t="s">
        <v>223</v>
      </c>
      <c r="IF108" s="18"/>
      <c r="IG108" s="18"/>
      <c r="IH108" s="18"/>
      <c r="II108" s="18"/>
    </row>
    <row r="109" spans="1:243" s="17" customFormat="1" ht="76.5">
      <c r="A109" s="50">
        <v>97</v>
      </c>
      <c r="B109" s="61" t="s">
        <v>219</v>
      </c>
      <c r="C109" s="52" t="s">
        <v>244</v>
      </c>
      <c r="D109" s="53">
        <v>2</v>
      </c>
      <c r="E109" s="53" t="s">
        <v>97</v>
      </c>
      <c r="F109" s="53">
        <v>5044.28</v>
      </c>
      <c r="G109" s="54"/>
      <c r="H109" s="54"/>
      <c r="I109" s="55" t="s">
        <v>34</v>
      </c>
      <c r="J109" s="56">
        <f t="shared" si="0"/>
        <v>1</v>
      </c>
      <c r="K109" s="54" t="s">
        <v>35</v>
      </c>
      <c r="L109" s="54" t="s">
        <v>4</v>
      </c>
      <c r="M109" s="57"/>
      <c r="N109" s="54"/>
      <c r="O109" s="54"/>
      <c r="P109" s="58"/>
      <c r="Q109" s="54"/>
      <c r="R109" s="54"/>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5">
        <f t="shared" si="1"/>
        <v>10089</v>
      </c>
      <c r="BB109" s="59">
        <f t="shared" si="2"/>
        <v>10089</v>
      </c>
      <c r="BC109" s="60" t="str">
        <f t="shared" si="3"/>
        <v>INR  Ten Thousand  &amp;Eighty Nine  Only</v>
      </c>
      <c r="IA109" s="17">
        <v>97</v>
      </c>
      <c r="IB109" s="17" t="s">
        <v>219</v>
      </c>
      <c r="IC109" s="17" t="s">
        <v>244</v>
      </c>
      <c r="ID109" s="17">
        <v>2</v>
      </c>
      <c r="IE109" s="18" t="s">
        <v>97</v>
      </c>
      <c r="IF109" s="18"/>
      <c r="IG109" s="18"/>
      <c r="IH109" s="18"/>
      <c r="II109" s="18"/>
    </row>
    <row r="110" spans="1:243" s="17" customFormat="1" ht="63.75">
      <c r="A110" s="50">
        <v>98</v>
      </c>
      <c r="B110" s="61" t="s">
        <v>220</v>
      </c>
      <c r="C110" s="52" t="s">
        <v>245</v>
      </c>
      <c r="D110" s="53">
        <v>2</v>
      </c>
      <c r="E110" s="53" t="s">
        <v>97</v>
      </c>
      <c r="F110" s="53">
        <v>26252.52</v>
      </c>
      <c r="G110" s="54"/>
      <c r="H110" s="54"/>
      <c r="I110" s="55" t="s">
        <v>34</v>
      </c>
      <c r="J110" s="56">
        <f t="shared" si="0"/>
        <v>1</v>
      </c>
      <c r="K110" s="54" t="s">
        <v>35</v>
      </c>
      <c r="L110" s="54" t="s">
        <v>4</v>
      </c>
      <c r="M110" s="57"/>
      <c r="N110" s="54"/>
      <c r="O110" s="54"/>
      <c r="P110" s="58"/>
      <c r="Q110" s="54"/>
      <c r="R110" s="54"/>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5">
        <f t="shared" si="1"/>
        <v>52505</v>
      </c>
      <c r="BB110" s="59">
        <f t="shared" si="2"/>
        <v>52505</v>
      </c>
      <c r="BC110" s="60" t="str">
        <f t="shared" si="3"/>
        <v>INR  Fifty Two Thousand Five Hundred &amp; Five  Only</v>
      </c>
      <c r="IA110" s="17">
        <v>98</v>
      </c>
      <c r="IB110" s="17" t="s">
        <v>220</v>
      </c>
      <c r="IC110" s="17" t="s">
        <v>245</v>
      </c>
      <c r="ID110" s="17">
        <v>2</v>
      </c>
      <c r="IE110" s="18" t="s">
        <v>97</v>
      </c>
      <c r="IF110" s="18"/>
      <c r="IG110" s="18"/>
      <c r="IH110" s="18"/>
      <c r="II110" s="18"/>
    </row>
    <row r="111" spans="1:243" s="17" customFormat="1" ht="36" customHeight="1">
      <c r="A111" s="50">
        <v>99</v>
      </c>
      <c r="B111" s="61" t="s">
        <v>221</v>
      </c>
      <c r="C111" s="52" t="s">
        <v>246</v>
      </c>
      <c r="D111" s="53">
        <v>59</v>
      </c>
      <c r="E111" s="53" t="s">
        <v>156</v>
      </c>
      <c r="F111" s="53">
        <v>2159.58</v>
      </c>
      <c r="G111" s="54"/>
      <c r="H111" s="54"/>
      <c r="I111" s="55" t="s">
        <v>34</v>
      </c>
      <c r="J111" s="56">
        <f t="shared" si="0"/>
        <v>1</v>
      </c>
      <c r="K111" s="54" t="s">
        <v>35</v>
      </c>
      <c r="L111" s="54" t="s">
        <v>4</v>
      </c>
      <c r="M111" s="57"/>
      <c r="N111" s="54"/>
      <c r="O111" s="54"/>
      <c r="P111" s="58"/>
      <c r="Q111" s="54"/>
      <c r="R111" s="54"/>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5">
        <f t="shared" si="1"/>
        <v>127415</v>
      </c>
      <c r="BB111" s="59">
        <f t="shared" si="2"/>
        <v>127415</v>
      </c>
      <c r="BC111" s="60" t="str">
        <f t="shared" si="3"/>
        <v>INR  One Lakh Twenty Seven Thousand Four Hundred &amp; Fifteen  Only</v>
      </c>
      <c r="IA111" s="17">
        <v>99</v>
      </c>
      <c r="IB111" s="25" t="s">
        <v>221</v>
      </c>
      <c r="IC111" s="17" t="s">
        <v>246</v>
      </c>
      <c r="ID111" s="17">
        <v>59</v>
      </c>
      <c r="IE111" s="18" t="s">
        <v>156</v>
      </c>
      <c r="IF111" s="18"/>
      <c r="IG111" s="18"/>
      <c r="IH111" s="18"/>
      <c r="II111" s="18"/>
    </row>
    <row r="112" spans="1:55" ht="48" customHeight="1">
      <c r="A112" s="49" t="s">
        <v>36</v>
      </c>
      <c r="B112" s="26"/>
      <c r="C112" s="27"/>
      <c r="D112" s="32"/>
      <c r="E112" s="32"/>
      <c r="F112" s="32"/>
      <c r="G112" s="32"/>
      <c r="H112" s="33"/>
      <c r="I112" s="33"/>
      <c r="J112" s="33"/>
      <c r="K112" s="33"/>
      <c r="L112" s="34"/>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6">
        <f>SUM(BA13:BA111)</f>
        <v>1113166</v>
      </c>
      <c r="BB112" s="37" t="e">
        <f>SUM(#REF!)</f>
        <v>#REF!</v>
      </c>
      <c r="BC112" s="38" t="str">
        <f>SpellNumber(L112,BA112)</f>
        <v>  Eleven Lakh Thirteen Thousand One Hundred &amp; Sixty Six  Only</v>
      </c>
    </row>
    <row r="113" spans="1:55" ht="24" customHeight="1">
      <c r="A113" s="22" t="s">
        <v>37</v>
      </c>
      <c r="B113" s="28"/>
      <c r="C113" s="29"/>
      <c r="D113" s="39"/>
      <c r="E113" s="40" t="s">
        <v>42</v>
      </c>
      <c r="F113" s="30"/>
      <c r="G113" s="41"/>
      <c r="H113" s="42"/>
      <c r="I113" s="42"/>
      <c r="J113" s="42"/>
      <c r="K113" s="39"/>
      <c r="L113" s="43"/>
      <c r="M113" s="44"/>
      <c r="N113" s="45"/>
      <c r="O113" s="35"/>
      <c r="P113" s="35"/>
      <c r="Q113" s="35"/>
      <c r="R113" s="35"/>
      <c r="S113" s="3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6">
        <f>IF(ISBLANK(F113),0,IF(E113="Excess (+)",ROUND(BA112+(BA112*F113),2),IF(E113="Less (-)",ROUND(BA112+(BA112*F113*(-1)),2),IF(E113="At Par",BA112,0))))</f>
        <v>0</v>
      </c>
      <c r="BB113" s="47">
        <f>ROUND(BA113,0)</f>
        <v>0</v>
      </c>
      <c r="BC113" s="48" t="str">
        <f>SpellNumber($E$2,BB113)</f>
        <v>INR Zero Only</v>
      </c>
    </row>
    <row r="114" spans="1:55" ht="18" customHeight="1">
      <c r="A114" s="21" t="s">
        <v>38</v>
      </c>
      <c r="B114" s="31"/>
      <c r="C114" s="63" t="str">
        <f>SpellNumber($E$2,BB113)</f>
        <v>INR Zero Only</v>
      </c>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row>
  </sheetData>
  <sheetProtection password="D850" sheet="1"/>
  <autoFilter ref="A11:BC114"/>
  <mergeCells count="54">
    <mergeCell ref="D99:BC99"/>
    <mergeCell ref="D70:BC70"/>
    <mergeCell ref="D71:BC71"/>
    <mergeCell ref="D78:BC78"/>
    <mergeCell ref="D80:BC80"/>
    <mergeCell ref="D86:BC86"/>
    <mergeCell ref="D91:BC91"/>
    <mergeCell ref="D95:BC95"/>
    <mergeCell ref="D50:BC50"/>
    <mergeCell ref="D52:BC52"/>
    <mergeCell ref="D54:BC54"/>
    <mergeCell ref="D57:BC57"/>
    <mergeCell ref="D46:BC46"/>
    <mergeCell ref="D97:BC97"/>
    <mergeCell ref="C114:BC114"/>
    <mergeCell ref="A9:BC9"/>
    <mergeCell ref="A1:L1"/>
    <mergeCell ref="A4:BC4"/>
    <mergeCell ref="A5:BC5"/>
    <mergeCell ref="A6:BC6"/>
    <mergeCell ref="A7:BC7"/>
    <mergeCell ref="B8:BC8"/>
    <mergeCell ref="D67:BC67"/>
    <mergeCell ref="D22:BC22"/>
    <mergeCell ref="D20:BC20"/>
    <mergeCell ref="D93:BC93"/>
    <mergeCell ref="D25:BC25"/>
    <mergeCell ref="D28:BC28"/>
    <mergeCell ref="D30:BC30"/>
    <mergeCell ref="D32:BC32"/>
    <mergeCell ref="D24:BC24"/>
    <mergeCell ref="D27:BC27"/>
    <mergeCell ref="D90:BC90"/>
    <mergeCell ref="D45:BC45"/>
    <mergeCell ref="D13:BC13"/>
    <mergeCell ref="D14:BC14"/>
    <mergeCell ref="D16:BC16"/>
    <mergeCell ref="D17:BC17"/>
    <mergeCell ref="D19:BC19"/>
    <mergeCell ref="D88:BC88"/>
    <mergeCell ref="D62:BC62"/>
    <mergeCell ref="D64:BC64"/>
    <mergeCell ref="D34:BC34"/>
    <mergeCell ref="D39:BC39"/>
    <mergeCell ref="D37:BC37"/>
    <mergeCell ref="D41:BC41"/>
    <mergeCell ref="D35:BC35"/>
    <mergeCell ref="D60:BC60"/>
    <mergeCell ref="D82:BC82"/>
    <mergeCell ref="D84:BC84"/>
    <mergeCell ref="D77:BC77"/>
    <mergeCell ref="D66:BC66"/>
    <mergeCell ref="D42:BC42"/>
    <mergeCell ref="D48:BC48"/>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3">
      <formula1>IF(E113="Select",-1,IF(E113="At Par",0,0))</formula1>
      <formula2>IF(E113="Select",-1,IF(E113="At Par",0,0.99))</formula2>
    </dataValidation>
    <dataValidation type="list" allowBlank="1" showErrorMessage="1" sqref="E11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3">
      <formula1>0</formula1>
      <formula2>99.9</formula2>
    </dataValidation>
    <dataValidation type="list" allowBlank="1" showErrorMessage="1" sqref="D13:D14 K15 D16:D17 K18 D19:D20 K21 D22 K23 D24:D25 K26 D27:D28 K29 D30 K31 D32 K33 D34:D35 K36 D37 K38 D39 K40 D41:D42 K43:K44 D45:D46 K47 D48 K49 D50 K51 D52 K53 D54 K55:K56 D57 K58:K59 D60 K61 D62 K63 D64 K65 D66:D67 K68:K69 D70:D71 K72:K76 D77:D78 K79 D80 K81 D82 K83 D84 K85 D86 K87 D88 K89 D90:D91 K92 D93 K94 D95 K96 D97 K98 K100:K111 D9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3 G26:H26 G29:H29 G31:H31 G33:H33 G36:H36 G38:H38 G40:H40 G43:H44 G47:H47 G49:H49 G51:H51 G53:H53 G55:H56 G58:H59 G61:H61 G63:H63 G65:H65 G68:H69 G72:H76 G79:H79 G81:H81 G83:H83 G85:H85 G87:H87 G89:H89 G92:H92 G94:H94 G96:H96 G98:H98 G100:H111">
      <formula1>0</formula1>
      <formula2>999999999999999</formula2>
    </dataValidation>
    <dataValidation allowBlank="1" showInputMessage="1" showErrorMessage="1" promptTitle="Addition / Deduction" prompt="Please Choose the correct One" sqref="J15 J18 J21 J23 J26 J29 J31 J33 J36 J38 J40 J43:J44 J47 J49 J51 J53 J55:J56 J58:J59 J61 J63 J65 J68:J69 J72:J76 J79 J81 J83 J85 J87 J89 J92 J94 J96 J98 J100:J111">
      <formula1>0</formula1>
      <formula2>0</formula2>
    </dataValidation>
    <dataValidation type="list" showErrorMessage="1" sqref="I15 I18 I21 I23 I26 I29 I31 I33 I36 I38 I40 I43:I44 I47 I49 I51 I53 I55:I56 I58:I59 I61 I63 I65 I68:I69 I72:I76 I79 I81 I83 I85 I87 I89 I92 I94 I96 I98 I100:I11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N26:O26 N29:O29 N31:O31 N33:O33 N36:O36 N38:O38 N40:O40 N43:O44 N47:O47 N49:O49 N51:O51 N53:O53 N55:O56 N58:O59 N61:O61 N63:O63 N65:O65 N68:O69 N72:O76 N79:O79 N81:O81 N83:O83 N85:O85 N87:O87 N89:O89 N92:O92 N94:O94 N96:O96 N98:O98 N100:O11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6 R29 R31 R33 R36 R38 R40 R43:R44 R47 R49 R51 R53 R55:R56 R58:R59 R61 R63 R65 R68:R69 R72:R76 R79 R81 R83 R85 R87 R89 R92 R94 R96 R98 R100:R11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6 Q29 Q31 Q33 Q36 Q38 Q40 Q43:Q44 Q47 Q49 Q51 Q53 Q55:Q56 Q58:Q59 Q61 Q63 Q65 Q68:Q69 Q72:Q76 Q79 Q81 Q83 Q85 Q87 Q89 Q92 Q94 Q96 Q98 Q100:Q11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6 M29 M31 M33 M36 M38 M40 M43:M44 M47 M49 M51 M53 M55:M56 M58:M59 M61 M63 M65 M68:M69 M72:M76 M79 M81 M83 M85 M87 M89 M92 M94 M96 M98 M100:M11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26 F29 F31 F33 F36 F38 F40 F43:F44 F47 F49 F51 F53 F55:F56 F58:F59 F61 F63 F65 F68:F69 F72:F76 F79 F81 F83 F85 F87 F89 F92 F94 F96 F98 F100:F111">
      <formula1>0</formula1>
      <formula2>999999999999999</formula2>
    </dataValidation>
    <dataValidation type="list" allowBlank="1" showInputMessage="1" showErrorMessage="1" sqref="L103 L104 L105 L106 L107 L108 L10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11 L110">
      <formula1>"INR"</formula1>
    </dataValidation>
    <dataValidation allowBlank="1" showInputMessage="1" showErrorMessage="1" promptTitle="Itemcode/Make" prompt="Please enter text" sqref="C13:C111">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2024-01-18T11:07:20Z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