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<sst xmlns="http://schemas.openxmlformats.org/spreadsheetml/2006/main" count="148" uniqueCount="66">
  <si>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</si>
  <si>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</si>
  <si>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</si>
  <si>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</si>
  <si>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</si>
  <si>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</si>
  <si>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</si>
  <si>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</si>
  <si>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</si>
  <si>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</si>
  <si>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</si>
  <si>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</si>
  <si>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</si>
  <si>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</si>
  <si>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</si>
  <si>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</si>
  <si>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</si>
  <si>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</si>
  <si>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</si>
  <si>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</si>
  <si>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</si>
  <si>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</si>
  <si>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</si>
  <si>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</si>
  <si>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</si>
  <si>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</si>
  <si>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</si>
  <si>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</si>
  <si>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</si>
  <si>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</si>
  <si>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</si>
  <si>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</si>
  <si>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</si>
  <si>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</si>
  <si>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</si>
  <si>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</si>
  <si>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</si>
  <si>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</si>
  <si>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</si>
  <si>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</si>
  <si>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</si>
  <si>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</si>
  <si>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</si>
  <si>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</si>
  <si>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</si>
  <si>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</si>
  <si>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</si>
  <si>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</si>
  <si>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</si>
  <si>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</si>
  <si>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</si>
  <si>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</si>
  <si>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</si>
  <si>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</si>
  <si>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Name of Work: Providing additional 800Amp MCCB’s (2Nos) in existing LT panel of Substation No. 8.</t>
  </si>
  <si>
    <t>Contract No:  45/Elect/2022/389 Dated: 31.12.2022</t>
  </si>
  <si>
    <t>Tender Inviting Authority: Executive Engineer (Elect.)</t>
  </si>
  <si>
    <t>Supplying, connecting and commissioning of 1x50x10mm aluminium bus bar including bending to suitable shape, making hole for nut-bolts, providing and fixing bus bar insulators, slivering, nut-bolts in existing panel/box for connections etc. as required complete.</t>
  </si>
  <si>
    <t>Supplying and drawing of  following sizes of FR PVC insulated unarmoured copper conductor, single core cable in the existing surface/ recessed steel/ PVC conduit as required.</t>
  </si>
  <si>
    <t>185sqmm</t>
  </si>
  <si>
    <t>S/F, copper cable lug suitable for following size of conductor.</t>
  </si>
  <si>
    <t>Providing and fixing following rating and breaking capacity and pole MCCB with thermomagnetic release and rotary drive kit complete with handle terminal spreaders in existing cubicle panel board including drilling holes in cubicle panel, making connections, etc. as required.</t>
  </si>
  <si>
    <t>800 A, 36 KA,FPMCCB</t>
  </si>
  <si>
    <t>Mtr</t>
  </si>
  <si>
    <t>item6</t>
  </si>
  <si>
    <t>item7</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</si>
</sst>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sz val="10"/>
      <color rgb="FF000000"/>
      <name val="Courier New"/>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style="thin"/>
      <right style="thin"/>
      <top>
        <color indexed="63"/>
      </top>
      <bottom style="thin"/>
    </border>
    <border>
      <left>
        <color indexed="63"/>
      </left>
      <right>
        <color indexed="63"/>
      </right>
      <top style="thin"/>
      <bottom>
        <color indexed="63"/>
      </bottom>
    </border>
    <border>
      <left/>
      <right/>
      <top style="thin"/>
      <bottom style="thin"/>
    </border>
    <border>
      <left style="thin"/>
      <right style="medium"/>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0">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2"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2" xfId="59" applyNumberFormat="1" applyFont="1" applyFill="1" applyBorder="1" applyAlignment="1">
      <alignment horizontal="center" vertical="top" wrapText="1"/>
      <protection/>
    </xf>
    <xf numFmtId="0" fontId="65"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3" fillId="0" borderId="11" xfId="59" applyNumberFormat="1" applyFont="1" applyFill="1" applyBorder="1" applyAlignment="1">
      <alignment vertical="top"/>
      <protection/>
    </xf>
    <xf numFmtId="0" fontId="2" fillId="0" borderId="11" xfId="57" applyNumberFormat="1" applyFont="1" applyFill="1" applyBorder="1" applyAlignment="1" applyProtection="1">
      <alignment horizontal="center" vertical="top" wrapText="1"/>
      <protection locked="0"/>
    </xf>
    <xf numFmtId="0" fontId="3" fillId="0" borderId="11" xfId="59" applyNumberFormat="1" applyFont="1" applyFill="1" applyBorder="1" applyAlignment="1">
      <alignment vertical="top" wrapText="1"/>
      <protection/>
    </xf>
    <xf numFmtId="0" fontId="2" fillId="33" borderId="14"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6" fillId="0" borderId="16" xfId="59" applyNumberFormat="1" applyFont="1" applyFill="1" applyBorder="1" applyAlignment="1">
      <alignment vertical="top"/>
      <protection/>
    </xf>
    <xf numFmtId="0" fontId="3" fillId="0" borderId="16" xfId="59" applyNumberFormat="1" applyFont="1" applyFill="1" applyBorder="1" applyAlignment="1">
      <alignment vertical="top"/>
      <protection/>
    </xf>
    <xf numFmtId="0" fontId="2" fillId="0" borderId="16"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6" fillId="33" borderId="10" xfId="59" applyNumberFormat="1" applyFont="1" applyFill="1" applyBorder="1" applyAlignment="1" applyProtection="1">
      <alignment vertical="center" wrapText="1"/>
      <protection locked="0"/>
    </xf>
    <xf numFmtId="0" fontId="62"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2"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67" fillId="0" borderId="11" xfId="59" applyNumberFormat="1" applyFont="1" applyFill="1" applyBorder="1" applyAlignment="1">
      <alignment vertical="top"/>
      <protection/>
    </xf>
    <xf numFmtId="10" fontId="68" fillId="33" borderId="10" xfId="64" applyNumberFormat="1" applyFont="1" applyFill="1" applyBorder="1" applyAlignment="1" applyProtection="1">
      <alignment horizontal="center" vertical="center"/>
      <protection locked="0"/>
    </xf>
    <xf numFmtId="2" fontId="6" fillId="0" borderId="18" xfId="59" applyNumberFormat="1" applyFont="1" applyFill="1" applyBorder="1" applyAlignment="1">
      <alignment horizontal="right" vertical="top"/>
      <protection/>
    </xf>
    <xf numFmtId="2" fontId="6" fillId="0" borderId="19" xfId="59" applyNumberFormat="1" applyFont="1" applyFill="1" applyBorder="1" applyAlignment="1">
      <alignment vertical="top"/>
      <protection/>
    </xf>
    <xf numFmtId="2" fontId="2" fillId="0" borderId="17" xfId="58" applyNumberFormat="1" applyFont="1" applyFill="1" applyBorder="1" applyAlignment="1">
      <alignment horizontal="right" vertical="top"/>
      <protection/>
    </xf>
    <xf numFmtId="0" fontId="65" fillId="0" borderId="10" xfId="59" applyNumberFormat="1" applyFont="1" applyFill="1" applyBorder="1" applyAlignment="1">
      <alignment horizontal="center" vertical="top" wrapText="1"/>
      <protection/>
    </xf>
    <xf numFmtId="0" fontId="2" fillId="0" borderId="13" xfId="57" applyNumberFormat="1" applyFont="1" applyFill="1" applyBorder="1" applyAlignment="1">
      <alignment horizontal="center" vertical="center" wrapText="1"/>
      <protection/>
    </xf>
    <xf numFmtId="0" fontId="2" fillId="0" borderId="16" xfId="57" applyNumberFormat="1" applyFont="1" applyFill="1" applyBorder="1" applyAlignment="1">
      <alignment horizontal="center" vertical="center" wrapText="1"/>
      <protection/>
    </xf>
    <xf numFmtId="0" fontId="2" fillId="0" borderId="19"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6" xfId="59" applyNumberFormat="1" applyFont="1" applyFill="1" applyBorder="1" applyAlignment="1">
      <alignment horizontal="center" vertical="top" wrapText="1"/>
      <protection/>
    </xf>
    <xf numFmtId="0" fontId="6" fillId="0" borderId="19" xfId="59" applyNumberFormat="1" applyFont="1" applyFill="1" applyBorder="1" applyAlignment="1">
      <alignment horizontal="center" vertical="top" wrapText="1"/>
      <protection/>
    </xf>
    <xf numFmtId="0" fontId="69"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0"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0" borderId="16" xfId="59" applyNumberFormat="1" applyFont="1" applyFill="1" applyBorder="1" applyAlignment="1" applyProtection="1">
      <alignment horizontal="left" vertical="top"/>
      <protection locked="0"/>
    </xf>
    <xf numFmtId="0" fontId="2" fillId="0" borderId="19"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174" fontId="3" fillId="0" borderId="11" xfId="59" applyNumberFormat="1" applyFont="1" applyFill="1" applyBorder="1" applyAlignment="1">
      <alignment horizontal="center" vertical="top"/>
      <protection/>
    </xf>
    <xf numFmtId="0" fontId="3" fillId="0" borderId="11" xfId="57" applyNumberFormat="1" applyFont="1" applyFill="1" applyBorder="1" applyAlignment="1">
      <alignment horizontal="center" vertical="top"/>
      <protection/>
    </xf>
    <xf numFmtId="2" fontId="3" fillId="0" borderId="11" xfId="59" applyNumberFormat="1" applyFont="1" applyFill="1" applyBorder="1" applyAlignment="1">
      <alignment horizontal="center" vertical="top"/>
      <protection/>
    </xf>
    <xf numFmtId="0" fontId="3" fillId="0" borderId="11" xfId="59" applyNumberFormat="1" applyFont="1" applyFill="1" applyBorder="1" applyAlignment="1">
      <alignment horizontal="justify" vertical="top" wrapText="1"/>
      <protection/>
    </xf>
    <xf numFmtId="0" fontId="3" fillId="0" borderId="11" xfId="57" applyNumberFormat="1" applyFont="1" applyFill="1" applyBorder="1" applyAlignment="1">
      <alignment horizontal="justify" vertical="top" wrapText="1"/>
      <protection/>
    </xf>
    <xf numFmtId="0" fontId="70" fillId="0" borderId="11" xfId="59" applyNumberFormat="1" applyFont="1" applyFill="1" applyBorder="1" applyAlignment="1">
      <alignment horizontal="center" vertical="top" wrapText="1" readingOrder="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23"/>
  <sheetViews>
    <sheetView showGridLines="0" zoomScale="75" zoomScaleNormal="75" zoomScalePageLayoutView="0" workbookViewId="0" topLeftCell="A1">
      <selection activeCell="D21" sqref="D21"/>
    </sheetView>
  </sheetViews>
  <sheetFormatPr defaultColWidth="9.140625" defaultRowHeight="15"/>
  <cols>
    <col min="1" max="1" width="14.8515625" style="26" customWidth="1"/>
    <col min="2" max="2" width="44.57421875" style="26" customWidth="1"/>
    <col min="3" max="3" width="22.8515625" style="26" hidden="1" customWidth="1"/>
    <col min="4" max="4" width="15.140625" style="26" customWidth="1"/>
    <col min="5" max="5" width="14.140625" style="26" customWidth="1"/>
    <col min="6" max="6" width="15.57421875" style="26" customWidth="1"/>
    <col min="7" max="7" width="14.140625" style="26" hidden="1" customWidth="1"/>
    <col min="8" max="10" width="12.140625" style="26" hidden="1" customWidth="1"/>
    <col min="11" max="11" width="19.57421875" style="26" hidden="1" customWidth="1"/>
    <col min="12" max="12" width="14.28125" style="26" hidden="1" customWidth="1"/>
    <col min="13" max="13" width="17.421875" style="26" hidden="1" customWidth="1"/>
    <col min="14" max="14" width="15.28125" style="52" hidden="1" customWidth="1"/>
    <col min="15" max="15" width="14.28125" style="26" hidden="1" customWidth="1"/>
    <col min="16" max="16" width="17.28125" style="26" hidden="1" customWidth="1"/>
    <col min="17" max="17" width="18.421875" style="26" hidden="1" customWidth="1"/>
    <col min="18" max="18" width="17.421875" style="26" hidden="1" customWidth="1"/>
    <col min="19" max="19" width="14.7109375" style="26" hidden="1" customWidth="1"/>
    <col min="20" max="20" width="14.8515625" style="26" hidden="1" customWidth="1"/>
    <col min="21" max="21" width="16.421875" style="26" hidden="1" customWidth="1"/>
    <col min="22" max="22" width="13.00390625" style="26" hidden="1" customWidth="1"/>
    <col min="23" max="51" width="9.140625" style="26" hidden="1" customWidth="1"/>
    <col min="52" max="52" width="10.28125" style="26" hidden="1" customWidth="1"/>
    <col min="53" max="53" width="21.7109375" style="26" customWidth="1"/>
    <col min="54" max="54" width="18.8515625" style="26" hidden="1" customWidth="1"/>
    <col min="55" max="55" width="50.140625" style="26" customWidth="1"/>
    <col min="56" max="238" width="9.140625" style="26" customWidth="1"/>
    <col min="239" max="243" width="9.140625" style="27" customWidth="1"/>
    <col min="244" max="16384" width="9.140625" style="26" customWidth="1"/>
  </cols>
  <sheetData>
    <row r="1" spans="1:243" s="1" customFormat="1" ht="27" customHeight="1">
      <c r="A1" s="67" t="str">
        <f>B2&amp;" BoQ"</f>
        <v>Percentage BoQ</v>
      </c>
      <c r="B1" s="67"/>
      <c r="C1" s="67"/>
      <c r="D1" s="67"/>
      <c r="E1" s="67"/>
      <c r="F1" s="67"/>
      <c r="G1" s="67"/>
      <c r="H1" s="67"/>
      <c r="I1" s="67"/>
      <c r="J1" s="67"/>
      <c r="K1" s="67"/>
      <c r="L1" s="67"/>
      <c r="O1" s="2"/>
      <c r="P1" s="2"/>
      <c r="Q1" s="3"/>
      <c r="IE1" s="3"/>
      <c r="IF1" s="3"/>
      <c r="IG1" s="3"/>
      <c r="IH1" s="3"/>
      <c r="II1" s="3"/>
    </row>
    <row r="2" spans="1:17" s="1" customFormat="1" ht="25.5" customHeight="1" hidden="1">
      <c r="A2" s="28" t="s">
        <v>3</v>
      </c>
      <c r="B2" s="28" t="s">
        <v>44</v>
      </c>
      <c r="C2" s="28" t="s">
        <v>4</v>
      </c>
      <c r="D2" s="28" t="s">
        <v>5</v>
      </c>
      <c r="E2" s="28" t="s">
        <v>6</v>
      </c>
      <c r="J2" s="4"/>
      <c r="K2" s="4"/>
      <c r="L2" s="4"/>
      <c r="O2" s="2"/>
      <c r="P2" s="2"/>
      <c r="Q2" s="3"/>
    </row>
    <row r="3" spans="1:243" s="1" customFormat="1" ht="30" customHeight="1" hidden="1">
      <c r="A3" s="1" t="s">
        <v>49</v>
      </c>
      <c r="C3" s="1" t="s">
        <v>48</v>
      </c>
      <c r="IE3" s="3"/>
      <c r="IF3" s="3"/>
      <c r="IG3" s="3"/>
      <c r="IH3" s="3"/>
      <c r="II3" s="3"/>
    </row>
    <row r="4" spans="1:243" s="5" customFormat="1" ht="30.75" customHeight="1">
      <c r="A4" s="68" t="s">
        <v>56</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6"/>
      <c r="IF4" s="6"/>
      <c r="IG4" s="6"/>
      <c r="IH4" s="6"/>
      <c r="II4" s="6"/>
    </row>
    <row r="5" spans="1:243" s="5" customFormat="1" ht="30.75" customHeight="1">
      <c r="A5" s="68" t="s">
        <v>54</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6"/>
      <c r="IF5" s="6"/>
      <c r="IG5" s="6"/>
      <c r="IH5" s="6"/>
      <c r="II5" s="6"/>
    </row>
    <row r="6" spans="1:243" s="5" customFormat="1" ht="30.75" customHeight="1">
      <c r="A6" s="68" t="s">
        <v>55</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6"/>
      <c r="IF6" s="6"/>
      <c r="IG6" s="6"/>
      <c r="IH6" s="6"/>
      <c r="II6" s="6"/>
    </row>
    <row r="7" spans="1:243" s="5"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6"/>
      <c r="IF7" s="6"/>
      <c r="IG7" s="6"/>
      <c r="IH7" s="6"/>
      <c r="II7" s="6"/>
    </row>
    <row r="8" spans="1:243" s="7" customFormat="1" ht="58.5" customHeight="1">
      <c r="A8" s="29" t="s">
        <v>50</v>
      </c>
      <c r="B8" s="70"/>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2"/>
      <c r="IE8" s="8"/>
      <c r="IF8" s="8"/>
      <c r="IG8" s="8"/>
      <c r="IH8" s="8"/>
      <c r="II8" s="8"/>
    </row>
    <row r="9" spans="1:243" s="9" customFormat="1" ht="61.5" customHeight="1">
      <c r="A9" s="61" t="s">
        <v>8</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3"/>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52</v>
      </c>
      <c r="G11" s="11"/>
      <c r="H11" s="11"/>
      <c r="I11" s="11" t="s">
        <v>18</v>
      </c>
      <c r="J11" s="11" t="s">
        <v>19</v>
      </c>
      <c r="K11" s="11" t="s">
        <v>20</v>
      </c>
      <c r="L11" s="11" t="s">
        <v>21</v>
      </c>
      <c r="M11" s="30"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0" t="s">
        <v>51</v>
      </c>
      <c r="BB11" s="31" t="s">
        <v>30</v>
      </c>
      <c r="BC11" s="31" t="s">
        <v>31</v>
      </c>
      <c r="IE11" s="13"/>
      <c r="IF11" s="13"/>
      <c r="IG11" s="13"/>
      <c r="IH11" s="13"/>
      <c r="II11" s="13"/>
    </row>
    <row r="12" spans="1:243" s="12" customFormat="1" ht="33" customHeight="1">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19" customFormat="1" ht="91.5" customHeight="1">
      <c r="A13" s="32">
        <v>1</v>
      </c>
      <c r="B13" s="77" t="s">
        <v>57</v>
      </c>
      <c r="C13" s="79" t="s">
        <v>33</v>
      </c>
      <c r="D13" s="74">
        <v>5</v>
      </c>
      <c r="E13" s="75" t="s">
        <v>63</v>
      </c>
      <c r="F13" s="76">
        <v>808</v>
      </c>
      <c r="G13" s="21"/>
      <c r="H13" s="15"/>
      <c r="I13" s="33" t="s">
        <v>35</v>
      </c>
      <c r="J13" s="16">
        <f aca="true" t="shared" si="0" ref="J13:J19">IF(I13="Less(-)",-1,1)</f>
        <v>1</v>
      </c>
      <c r="K13" s="17" t="s">
        <v>45</v>
      </c>
      <c r="L13" s="17" t="s">
        <v>6</v>
      </c>
      <c r="M13" s="36"/>
      <c r="N13" s="21"/>
      <c r="O13" s="21"/>
      <c r="P13" s="37"/>
      <c r="Q13" s="21"/>
      <c r="R13" s="21"/>
      <c r="S13" s="37"/>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53">
        <f>total_amount_ba($B$2,$D$2,D13,F13,J13,K13,M13)</f>
        <v>4040</v>
      </c>
      <c r="BB13" s="59">
        <f>BA13+SUM(N13:AZ13)</f>
        <v>4040</v>
      </c>
      <c r="BC13" s="35" t="str">
        <f>SpellNumber(L13,BB13)</f>
        <v>INR  Four Thousand  &amp;Forty  Only</v>
      </c>
      <c r="IE13" s="20">
        <v>1.01</v>
      </c>
      <c r="IF13" s="20" t="s">
        <v>36</v>
      </c>
      <c r="IG13" s="20" t="s">
        <v>33</v>
      </c>
      <c r="IH13" s="20">
        <v>123.223</v>
      </c>
      <c r="II13" s="20" t="s">
        <v>34</v>
      </c>
    </row>
    <row r="14" spans="1:243" s="19" customFormat="1" ht="71.25">
      <c r="A14" s="32">
        <v>2</v>
      </c>
      <c r="B14" s="77" t="s">
        <v>58</v>
      </c>
      <c r="C14" s="79" t="s">
        <v>38</v>
      </c>
      <c r="D14" s="74"/>
      <c r="E14" s="75"/>
      <c r="F14" s="76"/>
      <c r="G14" s="21"/>
      <c r="H14" s="21"/>
      <c r="I14" s="33"/>
      <c r="J14" s="16"/>
      <c r="K14" s="17"/>
      <c r="L14" s="17"/>
      <c r="M14" s="18"/>
      <c r="N14" s="21"/>
      <c r="O14" s="21"/>
      <c r="P14" s="37"/>
      <c r="Q14" s="21"/>
      <c r="R14" s="21"/>
      <c r="S14" s="37"/>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53"/>
      <c r="BB14" s="59"/>
      <c r="BC14" s="35"/>
      <c r="IE14" s="20">
        <v>1.02</v>
      </c>
      <c r="IF14" s="20" t="s">
        <v>37</v>
      </c>
      <c r="IG14" s="20" t="s">
        <v>38</v>
      </c>
      <c r="IH14" s="20">
        <v>213</v>
      </c>
      <c r="II14" s="20" t="s">
        <v>34</v>
      </c>
    </row>
    <row r="15" spans="1:243" s="19" customFormat="1" ht="28.5">
      <c r="A15" s="32">
        <v>2.1</v>
      </c>
      <c r="B15" s="77" t="s">
        <v>59</v>
      </c>
      <c r="C15" s="79" t="s">
        <v>39</v>
      </c>
      <c r="D15" s="74">
        <v>12</v>
      </c>
      <c r="E15" s="75" t="s">
        <v>63</v>
      </c>
      <c r="F15" s="76">
        <v>2238</v>
      </c>
      <c r="G15" s="21"/>
      <c r="H15" s="21"/>
      <c r="I15" s="33" t="s">
        <v>35</v>
      </c>
      <c r="J15" s="16">
        <f>IF(I15="Less(-)",-1,1)</f>
        <v>1</v>
      </c>
      <c r="K15" s="17" t="s">
        <v>45</v>
      </c>
      <c r="L15" s="17" t="s">
        <v>6</v>
      </c>
      <c r="M15" s="38"/>
      <c r="N15" s="21"/>
      <c r="O15" s="21"/>
      <c r="P15" s="37"/>
      <c r="Q15" s="21"/>
      <c r="R15" s="21"/>
      <c r="S15" s="37"/>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53">
        <f>total_amount_ba($B$2,$D$2,D15,F15,J15,K15,M15)</f>
        <v>26856</v>
      </c>
      <c r="BB15" s="59">
        <f>BA15+SUM(N15:AZ15)</f>
        <v>26856</v>
      </c>
      <c r="BC15" s="35" t="str">
        <f>SpellNumber(L15,BB15)</f>
        <v>INR  Twenty Six Thousand Eight Hundred &amp; Fifty Six  Only</v>
      </c>
      <c r="IE15" s="20">
        <v>2</v>
      </c>
      <c r="IF15" s="20" t="s">
        <v>32</v>
      </c>
      <c r="IG15" s="20" t="s">
        <v>39</v>
      </c>
      <c r="IH15" s="20">
        <v>10</v>
      </c>
      <c r="II15" s="20" t="s">
        <v>34</v>
      </c>
    </row>
    <row r="16" spans="1:243" s="19" customFormat="1" ht="28.5">
      <c r="A16" s="32">
        <v>3</v>
      </c>
      <c r="B16" s="77" t="s">
        <v>60</v>
      </c>
      <c r="C16" s="79" t="s">
        <v>41</v>
      </c>
      <c r="D16" s="74"/>
      <c r="E16" s="75"/>
      <c r="F16" s="76"/>
      <c r="G16" s="21"/>
      <c r="H16" s="21"/>
      <c r="I16" s="33"/>
      <c r="J16" s="16"/>
      <c r="K16" s="17"/>
      <c r="L16" s="17"/>
      <c r="M16" s="18"/>
      <c r="N16" s="21"/>
      <c r="O16" s="21"/>
      <c r="P16" s="37"/>
      <c r="Q16" s="21"/>
      <c r="R16" s="21"/>
      <c r="S16" s="37"/>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53"/>
      <c r="BB16" s="59"/>
      <c r="BC16" s="35"/>
      <c r="IE16" s="20">
        <v>3</v>
      </c>
      <c r="IF16" s="20" t="s">
        <v>40</v>
      </c>
      <c r="IG16" s="20" t="s">
        <v>41</v>
      </c>
      <c r="IH16" s="20">
        <v>10</v>
      </c>
      <c r="II16" s="20" t="s">
        <v>34</v>
      </c>
    </row>
    <row r="17" spans="1:243" s="19" customFormat="1" ht="28.5">
      <c r="A17" s="32">
        <v>3.1</v>
      </c>
      <c r="B17" s="77" t="s">
        <v>59</v>
      </c>
      <c r="C17" s="79" t="s">
        <v>42</v>
      </c>
      <c r="D17" s="74">
        <v>24</v>
      </c>
      <c r="E17" s="75" t="s">
        <v>34</v>
      </c>
      <c r="F17" s="76">
        <v>572</v>
      </c>
      <c r="G17" s="21"/>
      <c r="H17" s="21"/>
      <c r="I17" s="33" t="s">
        <v>35</v>
      </c>
      <c r="J17" s="16">
        <f t="shared" si="0"/>
        <v>1</v>
      </c>
      <c r="K17" s="17" t="s">
        <v>45</v>
      </c>
      <c r="L17" s="17" t="s">
        <v>6</v>
      </c>
      <c r="M17" s="38"/>
      <c r="N17" s="21"/>
      <c r="O17" s="21"/>
      <c r="P17" s="37"/>
      <c r="Q17" s="21"/>
      <c r="R17" s="21"/>
      <c r="S17" s="37"/>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53">
        <f>total_amount_ba($B$2,$D$2,D17,F17,J17,K17,M17)</f>
        <v>13728</v>
      </c>
      <c r="BB17" s="59">
        <f>BA17+SUM(N17:AZ17)</f>
        <v>13728</v>
      </c>
      <c r="BC17" s="35" t="str">
        <f>SpellNumber(L17,BB17)</f>
        <v>INR  Thirteen Thousand Seven Hundred &amp; Twenty Eight  Only</v>
      </c>
      <c r="IE17" s="20">
        <v>1.01</v>
      </c>
      <c r="IF17" s="20" t="s">
        <v>36</v>
      </c>
      <c r="IG17" s="20" t="s">
        <v>33</v>
      </c>
      <c r="IH17" s="20">
        <v>123.223</v>
      </c>
      <c r="II17" s="20" t="s">
        <v>34</v>
      </c>
    </row>
    <row r="18" spans="1:243" s="19" customFormat="1" ht="99.75">
      <c r="A18" s="32">
        <v>4</v>
      </c>
      <c r="B18" s="77" t="s">
        <v>61</v>
      </c>
      <c r="C18" s="79" t="s">
        <v>64</v>
      </c>
      <c r="D18" s="74"/>
      <c r="E18" s="75"/>
      <c r="F18" s="76"/>
      <c r="G18" s="21"/>
      <c r="H18" s="21"/>
      <c r="I18" s="33"/>
      <c r="J18" s="16"/>
      <c r="K18" s="17"/>
      <c r="L18" s="17"/>
      <c r="M18" s="18"/>
      <c r="N18" s="21"/>
      <c r="O18" s="21"/>
      <c r="P18" s="37"/>
      <c r="Q18" s="21"/>
      <c r="R18" s="21"/>
      <c r="S18" s="37"/>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53"/>
      <c r="BB18" s="59"/>
      <c r="BC18" s="35"/>
      <c r="IE18" s="20">
        <v>1.02</v>
      </c>
      <c r="IF18" s="20" t="s">
        <v>37</v>
      </c>
      <c r="IG18" s="20" t="s">
        <v>38</v>
      </c>
      <c r="IH18" s="20">
        <v>213</v>
      </c>
      <c r="II18" s="20" t="s">
        <v>34</v>
      </c>
    </row>
    <row r="19" spans="1:243" s="19" customFormat="1" ht="28.5">
      <c r="A19" s="32">
        <v>4.1</v>
      </c>
      <c r="B19" s="78" t="s">
        <v>62</v>
      </c>
      <c r="C19" s="79" t="s">
        <v>65</v>
      </c>
      <c r="D19" s="74">
        <v>2</v>
      </c>
      <c r="E19" s="75" t="s">
        <v>34</v>
      </c>
      <c r="F19" s="76">
        <v>56058</v>
      </c>
      <c r="G19" s="21"/>
      <c r="H19" s="21"/>
      <c r="I19" s="33" t="s">
        <v>35</v>
      </c>
      <c r="J19" s="16">
        <f t="shared" si="0"/>
        <v>1</v>
      </c>
      <c r="K19" s="17" t="s">
        <v>45</v>
      </c>
      <c r="L19" s="17" t="s">
        <v>6</v>
      </c>
      <c r="M19" s="38"/>
      <c r="N19" s="21"/>
      <c r="O19" s="21"/>
      <c r="P19" s="37"/>
      <c r="Q19" s="21"/>
      <c r="R19" s="21"/>
      <c r="S19" s="37"/>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53">
        <f>total_amount_ba($B$2,$D$2,D19,F19,J19,K19,M19)</f>
        <v>112116</v>
      </c>
      <c r="BB19" s="59">
        <f>BA19+SUM(N19:AZ19)</f>
        <v>112116</v>
      </c>
      <c r="BC19" s="35" t="str">
        <f>SpellNumber(L19,BB19)</f>
        <v>INR  One Lakh Twelve Thousand One Hundred &amp; Sixteen  Only</v>
      </c>
      <c r="IE19" s="20">
        <v>2</v>
      </c>
      <c r="IF19" s="20" t="s">
        <v>32</v>
      </c>
      <c r="IG19" s="20" t="s">
        <v>39</v>
      </c>
      <c r="IH19" s="20">
        <v>10</v>
      </c>
      <c r="II19" s="20" t="s">
        <v>34</v>
      </c>
    </row>
    <row r="20" spans="1:243" s="19" customFormat="1" ht="34.5" customHeight="1">
      <c r="A20" s="39" t="s">
        <v>43</v>
      </c>
      <c r="B20" s="40"/>
      <c r="C20" s="41"/>
      <c r="D20" s="42"/>
      <c r="E20" s="42"/>
      <c r="F20" s="42"/>
      <c r="G20" s="42"/>
      <c r="H20" s="43"/>
      <c r="I20" s="43"/>
      <c r="J20" s="43"/>
      <c r="K20" s="43"/>
      <c r="L20" s="44"/>
      <c r="BA20" s="54">
        <f>SUM(BA13:BA19)</f>
        <v>156740</v>
      </c>
      <c r="BB20" s="58">
        <f>SUM(BB13:BB19)</f>
        <v>156740</v>
      </c>
      <c r="BC20" s="35" t="str">
        <f>SpellNumber($E$2,BB20)</f>
        <v>INR  One Lakh Fifty Six Thousand Seven Hundred &amp; Forty  Only</v>
      </c>
      <c r="IE20" s="20">
        <v>4</v>
      </c>
      <c r="IF20" s="20" t="s">
        <v>37</v>
      </c>
      <c r="IG20" s="20" t="s">
        <v>42</v>
      </c>
      <c r="IH20" s="20">
        <v>10</v>
      </c>
      <c r="II20" s="20" t="s">
        <v>34</v>
      </c>
    </row>
    <row r="21" spans="1:243" s="24" customFormat="1" ht="33.75" customHeight="1">
      <c r="A21" s="40" t="s">
        <v>47</v>
      </c>
      <c r="B21" s="45"/>
      <c r="C21" s="22"/>
      <c r="D21" s="46"/>
      <c r="E21" s="47" t="s">
        <v>53</v>
      </c>
      <c r="F21" s="56"/>
      <c r="G21" s="48"/>
      <c r="H21" s="23"/>
      <c r="I21" s="23"/>
      <c r="J21" s="23"/>
      <c r="K21" s="49"/>
      <c r="L21" s="50"/>
      <c r="M21" s="51"/>
      <c r="O21" s="19"/>
      <c r="P21" s="19"/>
      <c r="Q21" s="19"/>
      <c r="R21" s="19"/>
      <c r="S21" s="19"/>
      <c r="BA21" s="55">
        <f>IF(ISBLANK(F21),0,IF(E21="Excess (+)",ROUND(BA20+(BA20*F21),2),IF(E21="Less (-)",ROUND(BA20+(BA20*F21*(-1)),2),IF(E21="At Par",BA20,0))))</f>
        <v>0</v>
      </c>
      <c r="BB21" s="57">
        <f>ROUND(BA21,0)</f>
        <v>0</v>
      </c>
      <c r="BC21" s="35" t="str">
        <f>SpellNumber($E$2,BA21)</f>
        <v>INR Zero Only</v>
      </c>
      <c r="IE21" s="25"/>
      <c r="IF21" s="25"/>
      <c r="IG21" s="25"/>
      <c r="IH21" s="25"/>
      <c r="II21" s="25"/>
    </row>
    <row r="22" spans="1:243" s="24" customFormat="1" ht="41.25" customHeight="1">
      <c r="A22" s="39" t="s">
        <v>46</v>
      </c>
      <c r="B22" s="39"/>
      <c r="C22" s="64" t="str">
        <f>SpellNumber($E$2,BA21)</f>
        <v>INR Zero Only</v>
      </c>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6"/>
      <c r="IE22" s="25"/>
      <c r="IF22" s="25"/>
      <c r="IG22" s="25"/>
      <c r="IH22" s="25"/>
      <c r="II22" s="25"/>
    </row>
    <row r="23" spans="3:243" s="12" customFormat="1" ht="15">
      <c r="C23" s="26"/>
      <c r="D23" s="26"/>
      <c r="E23" s="26"/>
      <c r="F23" s="26"/>
      <c r="G23" s="26"/>
      <c r="H23" s="26"/>
      <c r="I23" s="26"/>
      <c r="J23" s="26"/>
      <c r="K23" s="26"/>
      <c r="L23" s="26"/>
      <c r="M23" s="26"/>
      <c r="O23" s="26"/>
      <c r="BA23" s="26"/>
      <c r="BC23" s="26"/>
      <c r="IE23" s="13"/>
      <c r="IF23" s="13"/>
      <c r="IG23" s="13"/>
      <c r="IH23" s="13"/>
      <c r="II23" s="13"/>
    </row>
  </sheetData>
  <sheetProtection password="EEC8" sheet="1" selectLockedCells="1"/>
  <mergeCells count="8">
    <mergeCell ref="A9:BC9"/>
    <mergeCell ref="C22:BC22"/>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1">
      <formula1>IF(E21="Select",-1,IF(E21="At Par",0,0))</formula1>
      <formula2>IF(E21="Select",-1,IF(E21="At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1">
      <formula1>0</formula1>
      <formula2>IF(E21&lt;&gt;"Select",99.9,0)</formula2>
    </dataValidation>
    <dataValidation type="list" allowBlank="1" showInputMessage="1" showErrorMessage="1" sqref="L18 L13 L14 L15 L16 L17 L19">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9 M17 M13 M15">
      <formula1>0</formula1>
      <formula2>999999999999999</formula2>
    </dataValidation>
    <dataValidation allowBlank="1" showInputMessage="1" showErrorMessage="1" promptTitle="Item Description" prompt="Please enter Item Description in text" sqref="B18:B19"/>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allowBlank="1" showInputMessage="1" showErrorMessage="1" sqref="C2">
      <formula1>"Normal, SingleWindow, Alternate"</formula1>
    </dataValidation>
    <dataValidation type="list" allowBlank="1" showInputMessage="1" showErrorMessage="1" sqref="E21">
      <formula1>"Select, Excess (+), Less (-)"</formula1>
    </dataValidation>
    <dataValidation type="decimal" allowBlank="1" showInputMessage="1" showErrorMessage="1" promptTitle="Quantity" prompt="Please enter the Quantity for this item. " errorTitle="Invalid Entry" error="Only Numeric Values are allowed. " sqref="D13:D19 F13:F19">
      <formula1>0</formula1>
      <formula2>999999999999999</formula2>
    </dataValidation>
    <dataValidation allowBlank="1" showInputMessage="1" showErrorMessage="1" promptTitle="Units" prompt="Please enter Units in text" sqref="E13:E19"/>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allowBlank="1" showInputMessage="1" showErrorMessage="1" promptTitle="Itemcode/Make" prompt="Please enter text" sqref="C13:C19"/>
    <dataValidation type="decimal" allowBlank="1" showInputMessage="1" showErrorMessage="1" errorTitle="Invalid Entry" error="Only Numeric Values are allowed. " sqref="A13:A19">
      <formula1>0</formula1>
      <formula2>999999999999999</formula2>
    </dataValidation>
    <dataValidation type="list" showInputMessage="1" showErrorMessage="1" sqref="I13:I19">
      <formula1>"Excess(+), Less(-)"</formula1>
    </dataValidation>
    <dataValidation allowBlank="1" showInputMessage="1" showErrorMessage="1" promptTitle="Addition / Deduction" prompt="Please Choose the correct One" sqref="J13:J19"/>
    <dataValidation type="list" allowBlank="1" showInputMessage="1" showErrorMessage="1" sqref="K13:K19">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3" t="s">
        <v>2</v>
      </c>
      <c r="F6" s="73"/>
      <c r="G6" s="73"/>
      <c r="H6" s="73"/>
      <c r="I6" s="73"/>
      <c r="J6" s="73"/>
      <c r="K6" s="73"/>
    </row>
    <row r="7" spans="5:11" ht="15">
      <c r="E7" s="73"/>
      <c r="F7" s="73"/>
      <c r="G7" s="73"/>
      <c r="H7" s="73"/>
      <c r="I7" s="73"/>
      <c r="J7" s="73"/>
      <c r="K7" s="73"/>
    </row>
    <row r="8" spans="5:11" ht="15">
      <c r="E8" s="73"/>
      <c r="F8" s="73"/>
      <c r="G8" s="73"/>
      <c r="H8" s="73"/>
      <c r="I8" s="73"/>
      <c r="J8" s="73"/>
      <c r="K8" s="73"/>
    </row>
    <row r="9" spans="5:11" ht="15">
      <c r="E9" s="73"/>
      <c r="F9" s="73"/>
      <c r="G9" s="73"/>
      <c r="H9" s="73"/>
      <c r="I9" s="73"/>
      <c r="J9" s="73"/>
      <c r="K9" s="73"/>
    </row>
    <row r="10" spans="5:11" ht="15">
      <c r="E10" s="73"/>
      <c r="F10" s="73"/>
      <c r="G10" s="73"/>
      <c r="H10" s="73"/>
      <c r="I10" s="73"/>
      <c r="J10" s="73"/>
      <c r="K10" s="73"/>
    </row>
    <row r="11" spans="5:11" ht="15">
      <c r="E11" s="73"/>
      <c r="F11" s="73"/>
      <c r="G11" s="73"/>
      <c r="H11" s="73"/>
      <c r="I11" s="73"/>
      <c r="J11" s="73"/>
      <c r="K11" s="73"/>
    </row>
    <row r="12" spans="5:11" ht="15">
      <c r="E12" s="73"/>
      <c r="F12" s="73"/>
      <c r="G12" s="73"/>
      <c r="H12" s="73"/>
      <c r="I12" s="73"/>
      <c r="J12" s="73"/>
      <c r="K12" s="73"/>
    </row>
    <row r="13" spans="5:11" ht="15">
      <c r="E13" s="73"/>
      <c r="F13" s="73"/>
      <c r="G13" s="73"/>
      <c r="H13" s="73"/>
      <c r="I13" s="73"/>
      <c r="J13" s="73"/>
      <c r="K13" s="73"/>
    </row>
    <row r="14" spans="5:11" ht="15">
      <c r="E14" s="73"/>
      <c r="F14" s="73"/>
      <c r="G14" s="73"/>
      <c r="H14" s="73"/>
      <c r="I14" s="73"/>
      <c r="J14" s="73"/>
      <c r="K14" s="7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 IWD</cp:lastModifiedBy>
  <cp:lastPrinted>2015-01-07T05:41:29Z</cp:lastPrinted>
  <dcterms:created xsi:type="dcterms:W3CDTF">2009-01-30T06:42:42Z</dcterms:created>
  <dcterms:modified xsi:type="dcterms:W3CDTF">2022-12-31T09:15:11Z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