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'BoQ1'!$A$11:$BC$86</definedName>
    <definedName name="_xlfn._FV" hidden="1">#NAME?</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<sst xmlns="http://schemas.openxmlformats.org/spreadsheetml/2006/main" count="533" uniqueCount="183">
  <si>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</si>
  <si>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</si>
  <si>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</si>
  <si>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</si>
  <si>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</si>
  <si>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</si>
  <si>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</si>
  <si>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</si>
  <si>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</si>
  <si>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</si>
  <si>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</si>
  <si>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</si>
  <si>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</si>
  <si>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</si>
  <si>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</si>
  <si>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</si>
  <si>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</si>
  <si>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</si>
  <si>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</si>
  <si>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</si>
  <si>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</si>
  <si>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</si>
  <si>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</si>
  <si>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</si>
  <si>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</si>
  <si>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</si>
  <si>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</si>
  <si>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</si>
  <si>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</si>
  <si>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</si>
  <si>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</si>
  <si>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</si>
  <si>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</si>
  <si>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</si>
  <si>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</si>
  <si>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</si>
  <si>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</si>
  <si>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</si>
  <si>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</si>
  <si>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</si>
  <si>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</si>
  <si>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</si>
  <si>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</si>
  <si>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</si>
  <si>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</si>
  <si>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</si>
  <si>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</si>
  <si>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</si>
  <si>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</si>
  <si>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</si>
  <si>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</si>
  <si>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</si>
  <si>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</si>
  <si>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</si>
  <si>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</si>
  <si>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</si>
  <si>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</si>
  <si>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</si>
  <si>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</si>
  <si>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</si>
  <si>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</si>
  <si>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</si>
  <si>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</si>
  <si>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</si>
  <si>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</si>
  <si>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</si>
  <si>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</si>
  <si>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</si>
  <si>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</si>
  <si>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</si>
  <si>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</si>
  <si>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</si>
  <si>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</si>
  <si>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</si>
  <si>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</si>
  <si>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</si>
  <si>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</si>
  <si>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</si>
  <si>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</si>
  <si>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</si>
  <si>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</si>
  <si>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</si>
  <si>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</si>
  <si>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</si>
  <si>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</si>
  <si>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</si>
  <si>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</si>
  <si>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</si>
  <si>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</si>
  <si>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</si>
  <si>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</si>
  <si>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</si>
  <si>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</si>
  <si>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</si>
  <si>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</si>
  <si>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</si>
  <si>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</si>
  <si>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</si>
  <si>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</si>
  <si>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</si>
  <si>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</si>
  <si>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</si>
  <si>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</si>
  <si>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</si>
  <si>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</si>
  <si>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</si>
  <si>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</si>
  <si>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</si>
  <si>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</si>
  <si>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</si>
  <si>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</si>
  <si>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</si>
  <si>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cum</t>
  </si>
  <si>
    <t>sqm</t>
  </si>
  <si>
    <t>metre</t>
  </si>
  <si>
    <t>kg</t>
  </si>
  <si>
    <t>CEMENT CONCRETE (CAST IN SITU)</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</si>
  <si>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</si>
  <si>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Steel reinforcement for R.C.C. work including straightening, cutting, bending, placing in position and binding all complete upto plinth level.</t>
  </si>
  <si>
    <t>Tender Inviting Authority: DOIP, IIT Kanpur</t>
  </si>
  <si>
    <t>1:2:4 (1 cement : 2 coarse sand (zone-III) derived from natural sources : 4 graded stone aggregate 20 mm nominal size derived from natural sources)</t>
  </si>
  <si>
    <t>Shelves (Cast in situ)</t>
  </si>
  <si>
    <t>Edges of slabs and breaks in floors and walls</t>
  </si>
  <si>
    <t>Under 20 cm wide</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</si>
  <si>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</si>
  <si>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</si>
  <si>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</si>
  <si>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</si>
  <si>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</si>
  <si>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</si>
  <si>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each</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</si>
  <si>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</si>
  <si>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</si>
  <si>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aluminium tower bolts, ISI marked, anodised (anodic coating not less than grade AC 10 as per IS : 1868 ) transparent or dyed to required colour or shade, with necessary screws etc. complete :</t>
  </si>
  <si>
    <t>200x10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</si>
  <si>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</si>
  <si>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</si>
  <si>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</si>
  <si>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</si>
  <si>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</si>
  <si>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</si>
  <si>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Structural steel work riveted, bolted or welded in built up sections, trusses and framed work, including cutting, hoisting, fixing in position and applying a priming coat of approved steel primer all complete.</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</si>
  <si>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</si>
  <si>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</si>
  <si>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</si>
  <si>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</si>
  <si>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</si>
  <si>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</si>
  <si>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</si>
  <si>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</si>
  <si>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</si>
  <si>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</si>
  <si>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</si>
  <si>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</si>
  <si>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</si>
  <si>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</si>
  <si>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</si>
  <si>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</si>
  <si>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</si>
  <si>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</si>
  <si>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</si>
  <si>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</si>
  <si>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</si>
  <si>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</si>
  <si>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</si>
  <si>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</si>
  <si>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</si>
  <si>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</si>
  <si>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</si>
  <si>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</si>
  <si>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tubular handle bar 32 mm outer dia, 3.0 mm thick &amp; 2100 mm long with SS screws etc .complete as per direction of Engineer-in-Charge.</t>
  </si>
  <si>
    <t>Powder coated minimum thickness 50 micron aluminium tubular handle bar</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</si>
  <si>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</si>
  <si>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 charge</t>
  </si>
  <si>
    <t>Powder coated minimum thickness 50 micron aluminium</t>
  </si>
  <si>
    <t>MINOR CIVIL MAINTENANCE WORK:</t>
  </si>
  <si>
    <t>Providing and fixing vertical venition blinds of approved fabrics &amp; shade with necessary screws etc. complete as Directed by Engineer-In-Charge. 
Make : Vista, Deck or equivalent.</t>
  </si>
  <si>
    <t>Providing and fixing rooling blinds with head rail of approved fabrics &amp; shade with necessary screws etc. complete as Directed by Engineer-In-Charge.
Make : Vista, Deck or equivalent.</t>
  </si>
  <si>
    <t>Providing and Fixing Channelled Wood works (wooden wall paneling) perforated panels G-21 of width 192 mm, the thickness of 15mm and length 2400 mm or as required by the Architect approving engineer, made of a Moisture Resistant fibre board with minimum 595 Kg/M3 density substrate with a laminated facing as per the approved shade &amp; finish (Portland Maple, Sea Beach, Siam Wood, Mystique Walnut, Interior White, Alumina Pearl) and a melamine balancing layer on the reverse side. The boards shall have a special perforation pattern where the visible surface has a "Helmholtz" fluted perforation of 3mm width and 13mm of visible panel each. The edges of the panels shall be "tongue-and-grooved" to receive special clips for installation.
The back of the perforated panel shall have sound absorbing non-woven acoustical fleece having NRC of 0.60. The panels shall be mounted on special aluminium splines (keel) using clips provided by approved by the Architect/ Engineer-in-Charge.
INSTALLATION: Install wooden battens (provided by others) of section 50x50mm or as approved by the Architect on the solid wall horizontally using screws and plugs at spacing of 600mm centre-to-centre. Screw the aluminium extruded keel for channelled woodworks provided by over the lowest and second wooden batten at an on-centre distance of 600mm. Install the Skirting (provided by others) of width 50mm or more as required by the Architect/ Engineer-in- charge and insert the tongue end of the panel in the skirting. Place the inside clip on the groove end of the panel along the AI keel and then place the tongue end of the next panel. Continue installing rows of panels by inserting the tongue into the groove of the earlier inserted panel and progressively installing inside clips into the next keel till the actual height is achieved. Finish of the edges using wooden moulding of matching colour (provided by others). Installation to be carried out by Trained Installation team &amp;
Installation should be carried out as per recommended procedure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</si>
  <si>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</si>
  <si>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</si>
  <si>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Name of Work: Miscellaneous civil repair and renovation works in various rooms of ESB-2 and ESB-3 at IIT Kanpur</t>
  </si>
  <si>
    <t>NIT No:  Civil/20/10/2023-1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</si>
</sst>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name val="Times New Roman"/>
      <family val="1"/>
    </font>
    <font>
      <b/>
      <sz val="11"/>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23" fillId="0" borderId="17" xfId="0" applyNumberFormat="1" applyFont="1" applyFill="1" applyBorder="1" applyAlignment="1">
      <alignment horizontal="center" vertical="center"/>
    </xf>
    <xf numFmtId="2" fontId="24" fillId="0" borderId="17" xfId="56" applyNumberFormat="1" applyFont="1" applyFill="1" applyBorder="1" applyAlignment="1" applyProtection="1">
      <alignment horizontal="center" vertical="center"/>
      <protection locked="0"/>
    </xf>
    <xf numFmtId="2" fontId="25" fillId="0" borderId="17" xfId="59" applyNumberFormat="1" applyFont="1" applyFill="1" applyBorder="1" applyAlignment="1">
      <alignment horizontal="center" vertical="center"/>
      <protection/>
    </xf>
    <xf numFmtId="2" fontId="25" fillId="0" borderId="17" xfId="56" applyNumberFormat="1" applyFont="1" applyFill="1" applyBorder="1" applyAlignment="1">
      <alignment horizontal="center" vertical="center"/>
      <protection/>
    </xf>
    <xf numFmtId="2" fontId="24" fillId="33" borderId="17" xfId="56" applyNumberFormat="1" applyFont="1" applyFill="1" applyBorder="1" applyAlignment="1" applyProtection="1">
      <alignment horizontal="center" vertical="center"/>
      <protection locked="0"/>
    </xf>
    <xf numFmtId="2" fontId="24" fillId="0" borderId="17" xfId="56" applyNumberFormat="1" applyFont="1" applyFill="1" applyBorder="1" applyAlignment="1" applyProtection="1">
      <alignment horizontal="center" vertical="center" wrapText="1"/>
      <protection locked="0"/>
    </xf>
    <xf numFmtId="2" fontId="24" fillId="0" borderId="17" xfId="59" applyNumberFormat="1" applyFont="1" applyFill="1" applyBorder="1" applyAlignment="1">
      <alignment horizontal="center" vertical="center"/>
      <protection/>
    </xf>
    <xf numFmtId="2" fontId="24" fillId="0" borderId="17" xfId="58" applyNumberFormat="1" applyFont="1" applyFill="1" applyBorder="1" applyAlignment="1">
      <alignment horizontal="left" vertical="center"/>
      <protection/>
    </xf>
    <xf numFmtId="0" fontId="25" fillId="0" borderId="17" xfId="59" applyNumberFormat="1" applyFont="1" applyFill="1" applyBorder="1" applyAlignment="1">
      <alignment horizontal="left" vertical="center" wrapText="1"/>
      <protection/>
    </xf>
    <xf numFmtId="0" fontId="24" fillId="0" borderId="18" xfId="59" applyNumberFormat="1" applyFont="1" applyFill="1" applyBorder="1" applyAlignment="1">
      <alignment horizontal="left" vertical="top"/>
      <protection/>
    </xf>
    <xf numFmtId="0" fontId="25" fillId="0" borderId="19" xfId="59" applyNumberFormat="1" applyFont="1" applyFill="1" applyBorder="1" applyAlignment="1">
      <alignment vertical="top"/>
      <protection/>
    </xf>
    <xf numFmtId="0" fontId="25"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5" fillId="0" borderId="20" xfId="59" applyNumberFormat="1" applyFont="1" applyFill="1" applyBorder="1" applyAlignment="1">
      <alignment vertical="top"/>
      <protection/>
    </xf>
    <xf numFmtId="0" fontId="25"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5"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3" fillId="0" borderId="24" xfId="0" applyFont="1" applyFill="1" applyBorder="1" applyAlignment="1">
      <alignment horizontal="center" vertical="center"/>
    </xf>
    <xf numFmtId="0" fontId="22" fillId="0" borderId="17" xfId="0" applyFont="1" applyFill="1" applyBorder="1" applyAlignment="1">
      <alignment horizontal="left" vertical="top" wrapText="1"/>
    </xf>
    <xf numFmtId="0" fontId="22" fillId="0" borderId="17" xfId="56" applyNumberFormat="1" applyFont="1" applyFill="1" applyBorder="1" applyAlignment="1">
      <alignment horizontal="left" vertical="top" wrapText="1"/>
      <protection/>
    </xf>
    <xf numFmtId="0" fontId="5" fillId="0" borderId="0" xfId="56" applyNumberFormat="1" applyFont="1" applyFill="1" applyAlignment="1">
      <alignment wrapText="1"/>
      <protection/>
    </xf>
    <xf numFmtId="0" fontId="7" fillId="0" borderId="0" xfId="56" applyNumberFormat="1" applyFont="1" applyFill="1" applyBorder="1" applyAlignment="1">
      <alignment horizontal="center" vertical="top" wrapText="1"/>
      <protection/>
    </xf>
    <xf numFmtId="0" fontId="26" fillId="0" borderId="17" xfId="56" applyNumberFormat="1" applyFont="1" applyFill="1" applyBorder="1" applyAlignment="1">
      <alignment horizontal="left" vertical="top" wrapText="1"/>
      <protection/>
    </xf>
    <xf numFmtId="0" fontId="27" fillId="0" borderId="17" xfId="56" applyNumberFormat="1" applyFont="1" applyFill="1" applyBorder="1" applyAlignment="1">
      <alignment horizontal="center" vertical="top" wrapText="1"/>
      <protection/>
    </xf>
    <xf numFmtId="2" fontId="28" fillId="0" borderId="17"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4" fillId="0" borderId="0" xfId="56" applyNumberFormat="1" applyFont="1" applyFill="1" applyAlignment="1">
      <alignment wrapText="1"/>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4" xfId="56" applyFont="1" applyBorder="1" applyAlignment="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6"/>
  <sheetViews>
    <sheetView showGridLines="0" zoomScale="76" zoomScaleNormal="76" zoomScalePageLayoutView="0" workbookViewId="0" topLeftCell="A45">
      <selection activeCell="B13" sqref="B13"/>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119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181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182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5">
      <c r="A8" s="11" t="s">
        <v>40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39">
        <v>1</v>
      </c>
      <c r="B12" s="39">
        <v>2</v>
      </c>
      <c r="C12" s="57">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9">
        <v>7</v>
      </c>
      <c r="BB12" s="39">
        <v>54</v>
      </c>
      <c r="BC12" s="39">
        <v>8</v>
      </c>
      <c r="IE12" s="18"/>
      <c r="IF12" s="18"/>
      <c r="IG12" s="18"/>
      <c r="IH12" s="18"/>
      <c r="II12" s="18"/>
    </row>
    <row r="13" spans="1:243" s="17" customFormat="1" ht="15">
      <c r="A13" s="64">
        <v>1</v>
      </c>
      <c r="B13" s="63" t="s">
        <v>116</v>
      </c>
      <c r="C13" s="62"/>
      <c r="D13" s="68"/>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116</v>
      </c>
      <c r="IE13" s="18"/>
      <c r="IF13" s="18"/>
      <c r="IG13" s="18"/>
      <c r="IH13" s="18"/>
      <c r="II13" s="18"/>
    </row>
    <row r="14" spans="1:243" s="17" customFormat="1" ht="30">
      <c r="A14" s="64">
        <v>2</v>
      </c>
      <c r="B14" s="63" t="s">
        <v>105</v>
      </c>
      <c r="C14" s="62"/>
      <c r="D14" s="68"/>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17">
        <v>2</v>
      </c>
      <c r="IB14" s="17" t="s">
        <v>105</v>
      </c>
      <c r="IE14" s="18"/>
      <c r="IF14" s="18"/>
      <c r="IG14" s="18"/>
      <c r="IH14" s="18"/>
      <c r="II14" s="18"/>
    </row>
    <row r="15" spans="1:243" s="17" customFormat="1" ht="30">
      <c r="A15" s="64">
        <v>3</v>
      </c>
      <c r="B15" s="63" t="s">
        <v>120</v>
      </c>
      <c r="C15" s="62"/>
      <c r="D15" s="65">
        <v>0.7</v>
      </c>
      <c r="E15" s="66" t="s">
        <v>112</v>
      </c>
      <c r="F15" s="40">
        <v>6457.83</v>
      </c>
      <c r="G15" s="41"/>
      <c r="H15" s="41"/>
      <c r="I15" s="42" t="s">
        <v>34</v>
      </c>
      <c r="J15" s="43">
        <f>IF(I15="Less(-)",-1,1)</f>
        <v>1</v>
      </c>
      <c r="K15" s="41" t="s">
        <v>35</v>
      </c>
      <c r="L15" s="41" t="s">
        <v>4</v>
      </c>
      <c r="M15" s="44"/>
      <c r="N15" s="41"/>
      <c r="O15" s="41"/>
      <c r="P15" s="45"/>
      <c r="Q15" s="41"/>
      <c r="R15" s="41"/>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ROUND(total_amount_ba($B$2,$D$2,D15,F15,J15,K15,M15),0)</f>
        <v>4520</v>
      </c>
      <c r="BB15" s="47">
        <f>BA15+SUM(N15:AZ15)</f>
        <v>4520</v>
      </c>
      <c r="BC15" s="48" t="str">
        <f>SpellNumber(L15,BB15)</f>
        <v>INR  Four Thousand Five Hundred &amp; Twenty  Only</v>
      </c>
      <c r="IA15" s="17">
        <v>3</v>
      </c>
      <c r="IB15" s="17" t="s">
        <v>120</v>
      </c>
      <c r="ID15" s="17">
        <v>0.7</v>
      </c>
      <c r="IE15" s="18" t="s">
        <v>112</v>
      </c>
      <c r="IF15" s="18"/>
      <c r="IG15" s="18"/>
      <c r="IH15" s="18"/>
      <c r="II15" s="18"/>
    </row>
    <row r="16" spans="1:243" s="17" customFormat="1" ht="15">
      <c r="A16" s="64">
        <v>4</v>
      </c>
      <c r="B16" s="63" t="s">
        <v>106</v>
      </c>
      <c r="C16" s="62"/>
      <c r="D16" s="68"/>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17">
        <v>4</v>
      </c>
      <c r="IB16" s="17" t="s">
        <v>106</v>
      </c>
      <c r="IE16" s="18"/>
      <c r="IF16" s="18"/>
      <c r="IG16" s="18"/>
      <c r="IH16" s="18"/>
      <c r="II16" s="18"/>
    </row>
    <row r="17" spans="1:243" s="17" customFormat="1" ht="90">
      <c r="A17" s="64">
        <v>5</v>
      </c>
      <c r="B17" s="63" t="s">
        <v>117</v>
      </c>
      <c r="C17" s="62"/>
      <c r="D17" s="65">
        <v>0.6</v>
      </c>
      <c r="E17" s="66" t="s">
        <v>112</v>
      </c>
      <c r="F17" s="40">
        <v>9398.77</v>
      </c>
      <c r="G17" s="41"/>
      <c r="H17" s="41"/>
      <c r="I17" s="42" t="s">
        <v>34</v>
      </c>
      <c r="J17" s="43">
        <f>IF(I17="Less(-)",-1,1)</f>
        <v>1</v>
      </c>
      <c r="K17" s="41" t="s">
        <v>35</v>
      </c>
      <c r="L17" s="41" t="s">
        <v>4</v>
      </c>
      <c r="M17" s="44"/>
      <c r="N17" s="41"/>
      <c r="O17" s="41"/>
      <c r="P17" s="45"/>
      <c r="Q17" s="41"/>
      <c r="R17" s="41"/>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ROUND(total_amount_ba($B$2,$D$2,D17,F17,J17,K17,M17),0)</f>
        <v>5639</v>
      </c>
      <c r="BB17" s="47">
        <f>BA17+SUM(N17:AZ17)</f>
        <v>5639</v>
      </c>
      <c r="BC17" s="48" t="str">
        <f>SpellNumber(L17,BB17)</f>
        <v>INR  Five Thousand Six Hundred &amp; Thirty Nine  Only</v>
      </c>
      <c r="IA17" s="17">
        <v>5</v>
      </c>
      <c r="IB17" s="17" t="s">
        <v>117</v>
      </c>
      <c r="ID17" s="17">
        <v>0.6</v>
      </c>
      <c r="IE17" s="18" t="s">
        <v>112</v>
      </c>
      <c r="IF17" s="18"/>
      <c r="IG17" s="18"/>
      <c r="IH17" s="18"/>
      <c r="II17" s="18"/>
    </row>
    <row r="18" spans="1:243" s="17" customFormat="1" ht="30">
      <c r="A18" s="64">
        <v>6</v>
      </c>
      <c r="B18" s="63" t="s">
        <v>107</v>
      </c>
      <c r="C18" s="62"/>
      <c r="D18" s="68"/>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17">
        <v>6</v>
      </c>
      <c r="IB18" s="17" t="s">
        <v>107</v>
      </c>
      <c r="IE18" s="18"/>
      <c r="IF18" s="18"/>
      <c r="IG18" s="18"/>
      <c r="IH18" s="18"/>
      <c r="II18" s="18"/>
    </row>
    <row r="19" spans="1:243" s="17" customFormat="1" ht="30">
      <c r="A19" s="64">
        <v>7</v>
      </c>
      <c r="B19" s="63" t="s">
        <v>121</v>
      </c>
      <c r="C19" s="62"/>
      <c r="D19" s="65">
        <v>8</v>
      </c>
      <c r="E19" s="66" t="s">
        <v>113</v>
      </c>
      <c r="F19" s="40">
        <v>672.12</v>
      </c>
      <c r="G19" s="41"/>
      <c r="H19" s="41"/>
      <c r="I19" s="42" t="s">
        <v>34</v>
      </c>
      <c r="J19" s="43">
        <f>IF(I19="Less(-)",-1,1)</f>
        <v>1</v>
      </c>
      <c r="K19" s="41" t="s">
        <v>35</v>
      </c>
      <c r="L19" s="41" t="s">
        <v>4</v>
      </c>
      <c r="M19" s="44"/>
      <c r="N19" s="41"/>
      <c r="O19" s="41"/>
      <c r="P19" s="45"/>
      <c r="Q19" s="41"/>
      <c r="R19" s="41"/>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ROUND(total_amount_ba($B$2,$D$2,D19,F19,J19,K19,M19),0)</f>
        <v>5377</v>
      </c>
      <c r="BB19" s="47">
        <f>BA19+SUM(N19:AZ19)</f>
        <v>5377</v>
      </c>
      <c r="BC19" s="48" t="str">
        <f>SpellNumber(L19,BB19)</f>
        <v>INR  Five Thousand Three Hundred &amp; Seventy Seven  Only</v>
      </c>
      <c r="IA19" s="17">
        <v>7</v>
      </c>
      <c r="IB19" s="17" t="s">
        <v>121</v>
      </c>
      <c r="ID19" s="17">
        <v>8</v>
      </c>
      <c r="IE19" s="18" t="s">
        <v>113</v>
      </c>
      <c r="IF19" s="18"/>
      <c r="IG19" s="18"/>
      <c r="IH19" s="18"/>
      <c r="II19" s="18"/>
    </row>
    <row r="20" spans="1:243" s="17" customFormat="1" ht="15">
      <c r="A20" s="64">
        <v>8</v>
      </c>
      <c r="B20" s="63" t="s">
        <v>122</v>
      </c>
      <c r="C20" s="62"/>
      <c r="D20" s="68"/>
      <c r="E20" s="69"/>
      <c r="F20" s="69"/>
      <c r="G20" s="69"/>
      <c r="H20" s="69"/>
      <c r="I20" s="69"/>
      <c r="J20" s="69"/>
      <c r="K20" s="69"/>
      <c r="L20" s="69"/>
      <c r="M20" s="69"/>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17">
        <v>8</v>
      </c>
      <c r="IB20" s="17" t="s">
        <v>122</v>
      </c>
      <c r="IE20" s="18"/>
      <c r="IF20" s="18"/>
      <c r="IG20" s="18"/>
      <c r="IH20" s="18"/>
      <c r="II20" s="18"/>
    </row>
    <row r="21" spans="1:243" s="17" customFormat="1" ht="15.75">
      <c r="A21" s="64">
        <v>9</v>
      </c>
      <c r="B21" s="63" t="s">
        <v>123</v>
      </c>
      <c r="C21" s="62"/>
      <c r="D21" s="65">
        <v>20</v>
      </c>
      <c r="E21" s="66" t="s">
        <v>114</v>
      </c>
      <c r="F21" s="40">
        <v>159.49</v>
      </c>
      <c r="G21" s="41"/>
      <c r="H21" s="41"/>
      <c r="I21" s="42" t="s">
        <v>34</v>
      </c>
      <c r="J21" s="43">
        <f>IF(I21="Less(-)",-1,1)</f>
        <v>1</v>
      </c>
      <c r="K21" s="41" t="s">
        <v>35</v>
      </c>
      <c r="L21" s="41" t="s">
        <v>4</v>
      </c>
      <c r="M21" s="44"/>
      <c r="N21" s="41"/>
      <c r="O21" s="41"/>
      <c r="P21" s="45"/>
      <c r="Q21" s="41"/>
      <c r="R21" s="41"/>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ROUND(total_amount_ba($B$2,$D$2,D21,F21,J21,K21,M21),0)</f>
        <v>3190</v>
      </c>
      <c r="BB21" s="47">
        <f>BA21+SUM(N21:AZ21)</f>
        <v>3190</v>
      </c>
      <c r="BC21" s="48" t="str">
        <f>SpellNumber(L21,BB21)</f>
        <v>INR  Three Thousand One Hundred &amp; Ninety  Only</v>
      </c>
      <c r="IA21" s="17">
        <v>9</v>
      </c>
      <c r="IB21" s="17" t="s">
        <v>123</v>
      </c>
      <c r="ID21" s="17">
        <v>20</v>
      </c>
      <c r="IE21" s="18" t="s">
        <v>114</v>
      </c>
      <c r="IF21" s="18"/>
      <c r="IG21" s="18"/>
      <c r="IH21" s="18"/>
      <c r="II21" s="18"/>
    </row>
    <row r="22" spans="1:243" s="17" customFormat="1" ht="30">
      <c r="A22" s="64">
        <v>10</v>
      </c>
      <c r="B22" s="63" t="s">
        <v>118</v>
      </c>
      <c r="C22" s="62"/>
      <c r="D22" s="68"/>
      <c r="E22" s="69"/>
      <c r="F22" s="69"/>
      <c r="G22" s="69"/>
      <c r="H22" s="69"/>
      <c r="I22" s="69"/>
      <c r="J22" s="69"/>
      <c r="K22" s="69"/>
      <c r="L22" s="69"/>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17">
        <v>10</v>
      </c>
      <c r="IB22" s="17" t="s">
        <v>118</v>
      </c>
      <c r="IE22" s="18"/>
      <c r="IF22" s="18"/>
      <c r="IG22" s="18"/>
      <c r="IH22" s="18"/>
      <c r="II22" s="18"/>
    </row>
    <row r="23" spans="1:243" s="17" customFormat="1" ht="15.75">
      <c r="A23" s="64">
        <v>11</v>
      </c>
      <c r="B23" s="59" t="s">
        <v>108</v>
      </c>
      <c r="C23" s="58" t="s">
        <v>43</v>
      </c>
      <c r="D23" s="65">
        <v>60</v>
      </c>
      <c r="E23" s="66" t="s">
        <v>115</v>
      </c>
      <c r="F23" s="40">
        <v>78.61</v>
      </c>
      <c r="G23" s="41"/>
      <c r="H23" s="41"/>
      <c r="I23" s="42" t="s">
        <v>34</v>
      </c>
      <c r="J23" s="43">
        <f>IF(I23="Less(-)",-1,1)</f>
        <v>1</v>
      </c>
      <c r="K23" s="41" t="s">
        <v>35</v>
      </c>
      <c r="L23" s="41" t="s">
        <v>4</v>
      </c>
      <c r="M23" s="44"/>
      <c r="N23" s="41"/>
      <c r="O23" s="41"/>
      <c r="P23" s="45"/>
      <c r="Q23" s="41"/>
      <c r="R23" s="41"/>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ROUND(total_amount_ba($B$2,$D$2,D23,F23,J23,K23,M23),0)</f>
        <v>4717</v>
      </c>
      <c r="BB23" s="47">
        <f>BA23+SUM(N23:AZ23)</f>
        <v>4717</v>
      </c>
      <c r="BC23" s="48" t="str">
        <f>SpellNumber(L23,BB23)</f>
        <v>INR  Four Thousand Seven Hundred &amp; Seventeen  Only</v>
      </c>
      <c r="IA23" s="17">
        <v>11</v>
      </c>
      <c r="IB23" s="17" t="s">
        <v>108</v>
      </c>
      <c r="IC23" s="17" t="s">
        <v>43</v>
      </c>
      <c r="ID23" s="17">
        <v>60</v>
      </c>
      <c r="IE23" s="18" t="s">
        <v>115</v>
      </c>
      <c r="IF23" s="18"/>
      <c r="IG23" s="18"/>
      <c r="IH23" s="18"/>
      <c r="II23" s="18"/>
    </row>
    <row r="24" spans="1:243" s="17" customFormat="1" ht="15.75">
      <c r="A24" s="64">
        <v>12</v>
      </c>
      <c r="B24" s="59" t="s">
        <v>109</v>
      </c>
      <c r="C24" s="58" t="s">
        <v>44</v>
      </c>
      <c r="D24" s="68"/>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1"/>
      <c r="IA24" s="17">
        <v>12</v>
      </c>
      <c r="IB24" s="17" t="s">
        <v>109</v>
      </c>
      <c r="IC24" s="17" t="s">
        <v>44</v>
      </c>
      <c r="IE24" s="18"/>
      <c r="IF24" s="18"/>
      <c r="IG24" s="18"/>
      <c r="IH24" s="18"/>
      <c r="II24" s="18"/>
    </row>
    <row r="25" spans="1:243" s="17" customFormat="1" ht="31.5">
      <c r="A25" s="64">
        <v>13</v>
      </c>
      <c r="B25" s="59" t="s">
        <v>110</v>
      </c>
      <c r="C25" s="58" t="s">
        <v>45</v>
      </c>
      <c r="D25" s="68"/>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1"/>
      <c r="IA25" s="17">
        <v>13</v>
      </c>
      <c r="IB25" s="17" t="s">
        <v>110</v>
      </c>
      <c r="IC25" s="17" t="s">
        <v>45</v>
      </c>
      <c r="IE25" s="18"/>
      <c r="IF25" s="18"/>
      <c r="IG25" s="18"/>
      <c r="IH25" s="18"/>
      <c r="II25" s="18"/>
    </row>
    <row r="26" spans="1:243" s="17" customFormat="1" ht="30">
      <c r="A26" s="64">
        <v>14</v>
      </c>
      <c r="B26" s="59" t="s">
        <v>111</v>
      </c>
      <c r="C26" s="58" t="s">
        <v>51</v>
      </c>
      <c r="D26" s="65">
        <v>54.6</v>
      </c>
      <c r="E26" s="66" t="s">
        <v>113</v>
      </c>
      <c r="F26" s="40">
        <v>892.63</v>
      </c>
      <c r="G26" s="41"/>
      <c r="H26" s="41"/>
      <c r="I26" s="42" t="s">
        <v>34</v>
      </c>
      <c r="J26" s="43">
        <f>IF(I26="Less(-)",-1,1)</f>
        <v>1</v>
      </c>
      <c r="K26" s="41" t="s">
        <v>35</v>
      </c>
      <c r="L26" s="41" t="s">
        <v>4</v>
      </c>
      <c r="M26" s="44"/>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ROUND(total_amount_ba($B$2,$D$2,D26,F26,J26,K26,M26),0)</f>
        <v>48738</v>
      </c>
      <c r="BB26" s="47">
        <f>BA26+SUM(N26:AZ26)</f>
        <v>48738</v>
      </c>
      <c r="BC26" s="48" t="str">
        <f>SpellNumber(L26,BB26)</f>
        <v>INR  Forty Eight Thousand Seven Hundred &amp; Thirty Eight  Only</v>
      </c>
      <c r="IA26" s="17">
        <v>14</v>
      </c>
      <c r="IB26" s="17" t="s">
        <v>111</v>
      </c>
      <c r="IC26" s="17" t="s">
        <v>51</v>
      </c>
      <c r="ID26" s="17">
        <v>54.6</v>
      </c>
      <c r="IE26" s="18" t="s">
        <v>113</v>
      </c>
      <c r="IF26" s="18"/>
      <c r="IG26" s="18"/>
      <c r="IH26" s="18"/>
      <c r="II26" s="18"/>
    </row>
    <row r="27" spans="1:243" s="17" customFormat="1" ht="15.75">
      <c r="A27" s="64">
        <v>15</v>
      </c>
      <c r="B27" s="59" t="s">
        <v>124</v>
      </c>
      <c r="C27" s="58" t="s">
        <v>46</v>
      </c>
      <c r="D27" s="68"/>
      <c r="E27" s="69"/>
      <c r="F27" s="69"/>
      <c r="G27" s="69"/>
      <c r="H27" s="69"/>
      <c r="I27" s="69"/>
      <c r="J27" s="69"/>
      <c r="K27" s="69"/>
      <c r="L27" s="69"/>
      <c r="M27" s="69"/>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1"/>
      <c r="IA27" s="17">
        <v>15</v>
      </c>
      <c r="IB27" s="17" t="s">
        <v>124</v>
      </c>
      <c r="IC27" s="17" t="s">
        <v>46</v>
      </c>
      <c r="IE27" s="18"/>
      <c r="IF27" s="18"/>
      <c r="IG27" s="18"/>
      <c r="IH27" s="18"/>
      <c r="II27" s="18"/>
    </row>
    <row r="28" spans="1:243" s="17" customFormat="1" ht="110.25">
      <c r="A28" s="64">
        <v>16</v>
      </c>
      <c r="B28" s="60" t="s">
        <v>125</v>
      </c>
      <c r="C28" s="58" t="s">
        <v>52</v>
      </c>
      <c r="D28" s="68"/>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1"/>
      <c r="IA28" s="17">
        <v>16</v>
      </c>
      <c r="IB28" s="17" t="s">
        <v>125</v>
      </c>
      <c r="IC28" s="17" t="s">
        <v>52</v>
      </c>
      <c r="IE28" s="18"/>
      <c r="IF28" s="18"/>
      <c r="IG28" s="18"/>
      <c r="IH28" s="18"/>
      <c r="II28" s="18"/>
    </row>
    <row r="29" spans="1:243" s="17" customFormat="1" ht="15.75">
      <c r="A29" s="64">
        <v>17</v>
      </c>
      <c r="B29" s="60" t="s">
        <v>126</v>
      </c>
      <c r="C29" s="58" t="s">
        <v>53</v>
      </c>
      <c r="D29" s="68"/>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17">
        <v>17</v>
      </c>
      <c r="IB29" s="17" t="s">
        <v>126</v>
      </c>
      <c r="IC29" s="17" t="s">
        <v>53</v>
      </c>
      <c r="IE29" s="18"/>
      <c r="IF29" s="18"/>
      <c r="IG29" s="18"/>
      <c r="IH29" s="18"/>
      <c r="II29" s="18"/>
    </row>
    <row r="30" spans="1:243" s="17" customFormat="1" ht="30">
      <c r="A30" s="64">
        <v>18</v>
      </c>
      <c r="B30" s="60" t="s">
        <v>127</v>
      </c>
      <c r="C30" s="58" t="s">
        <v>47</v>
      </c>
      <c r="D30" s="65">
        <v>9</v>
      </c>
      <c r="E30" s="66" t="s">
        <v>113</v>
      </c>
      <c r="F30" s="40">
        <v>4102.89</v>
      </c>
      <c r="G30" s="41"/>
      <c r="H30" s="41"/>
      <c r="I30" s="42" t="s">
        <v>34</v>
      </c>
      <c r="J30" s="43">
        <f>IF(I30="Less(-)",-1,1)</f>
        <v>1</v>
      </c>
      <c r="K30" s="41" t="s">
        <v>35</v>
      </c>
      <c r="L30" s="41" t="s">
        <v>4</v>
      </c>
      <c r="M30" s="44"/>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ROUND(total_amount_ba($B$2,$D$2,D30,F30,J30,K30,M30),0)</f>
        <v>36926</v>
      </c>
      <c r="BB30" s="47">
        <f>BA30+SUM(N30:AZ30)</f>
        <v>36926</v>
      </c>
      <c r="BC30" s="48" t="str">
        <f>SpellNumber(L30,BB30)</f>
        <v>INR  Thirty Six Thousand Nine Hundred &amp; Twenty Six  Only</v>
      </c>
      <c r="IA30" s="17">
        <v>18</v>
      </c>
      <c r="IB30" s="17" t="s">
        <v>127</v>
      </c>
      <c r="IC30" s="17" t="s">
        <v>47</v>
      </c>
      <c r="ID30" s="17">
        <v>9</v>
      </c>
      <c r="IE30" s="18" t="s">
        <v>113</v>
      </c>
      <c r="IF30" s="18"/>
      <c r="IG30" s="18"/>
      <c r="IH30" s="18"/>
      <c r="II30" s="18"/>
    </row>
    <row r="31" spans="1:243" s="17" customFormat="1" ht="47.25">
      <c r="A31" s="64">
        <v>19</v>
      </c>
      <c r="B31" s="60" t="s">
        <v>128</v>
      </c>
      <c r="C31" s="58" t="s">
        <v>54</v>
      </c>
      <c r="D31" s="68"/>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1"/>
      <c r="IA31" s="17">
        <v>19</v>
      </c>
      <c r="IB31" s="17" t="s">
        <v>128</v>
      </c>
      <c r="IC31" s="17" t="s">
        <v>54</v>
      </c>
      <c r="IE31" s="18"/>
      <c r="IF31" s="18"/>
      <c r="IG31" s="18"/>
      <c r="IH31" s="18"/>
      <c r="II31" s="18"/>
    </row>
    <row r="32" spans="1:243" s="17" customFormat="1" ht="15.75">
      <c r="A32" s="64">
        <v>20</v>
      </c>
      <c r="B32" s="60" t="s">
        <v>129</v>
      </c>
      <c r="C32" s="58" t="s">
        <v>48</v>
      </c>
      <c r="D32" s="65">
        <v>20</v>
      </c>
      <c r="E32" s="66" t="s">
        <v>114</v>
      </c>
      <c r="F32" s="40">
        <v>367.25</v>
      </c>
      <c r="G32" s="41"/>
      <c r="H32" s="41"/>
      <c r="I32" s="42" t="s">
        <v>34</v>
      </c>
      <c r="J32" s="43">
        <f>IF(I32="Less(-)",-1,1)</f>
        <v>1</v>
      </c>
      <c r="K32" s="41" t="s">
        <v>35</v>
      </c>
      <c r="L32" s="41" t="s">
        <v>4</v>
      </c>
      <c r="M32" s="44"/>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ROUND(total_amount_ba($B$2,$D$2,D32,F32,J32,K32,M32),0)</f>
        <v>7345</v>
      </c>
      <c r="BB32" s="47">
        <f>BA32+SUM(N32:AZ32)</f>
        <v>7345</v>
      </c>
      <c r="BC32" s="48" t="str">
        <f>SpellNumber(L32,BB32)</f>
        <v>INR  Seven Thousand Three Hundred &amp; Forty Five  Only</v>
      </c>
      <c r="IA32" s="17">
        <v>20</v>
      </c>
      <c r="IB32" s="17" t="s">
        <v>129</v>
      </c>
      <c r="IC32" s="17" t="s">
        <v>48</v>
      </c>
      <c r="ID32" s="17">
        <v>20</v>
      </c>
      <c r="IE32" s="18" t="s">
        <v>114</v>
      </c>
      <c r="IF32" s="18"/>
      <c r="IG32" s="18"/>
      <c r="IH32" s="18"/>
      <c r="II32" s="18"/>
    </row>
    <row r="33" spans="1:243" s="17" customFormat="1" ht="83.25" customHeight="1">
      <c r="A33" s="64">
        <v>21</v>
      </c>
      <c r="B33" s="60" t="s">
        <v>131</v>
      </c>
      <c r="C33" s="58" t="s">
        <v>55</v>
      </c>
      <c r="D33" s="65">
        <v>2</v>
      </c>
      <c r="E33" s="66" t="s">
        <v>130</v>
      </c>
      <c r="F33" s="40">
        <v>708.59</v>
      </c>
      <c r="G33" s="41"/>
      <c r="H33" s="41"/>
      <c r="I33" s="42" t="s">
        <v>34</v>
      </c>
      <c r="J33" s="43">
        <f>IF(I33="Less(-)",-1,1)</f>
        <v>1</v>
      </c>
      <c r="K33" s="41" t="s">
        <v>35</v>
      </c>
      <c r="L33" s="41" t="s">
        <v>4</v>
      </c>
      <c r="M33" s="44"/>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ROUND(total_amount_ba($B$2,$D$2,D33,F33,J33,K33,M33),0)</f>
        <v>1417</v>
      </c>
      <c r="BB33" s="47">
        <f>BA33+SUM(N33:AZ33)</f>
        <v>1417</v>
      </c>
      <c r="BC33" s="48" t="str">
        <f>SpellNumber(L33,BB33)</f>
        <v>INR  One Thousand Four Hundred &amp; Seventeen  Only</v>
      </c>
      <c r="IA33" s="17">
        <v>21</v>
      </c>
      <c r="IB33" s="17" t="s">
        <v>131</v>
      </c>
      <c r="IC33" s="17" t="s">
        <v>55</v>
      </c>
      <c r="ID33" s="17">
        <v>2</v>
      </c>
      <c r="IE33" s="18" t="s">
        <v>130</v>
      </c>
      <c r="IF33" s="18"/>
      <c r="IG33" s="18"/>
      <c r="IH33" s="18"/>
      <c r="II33" s="18"/>
    </row>
    <row r="34" spans="1:243" s="17" customFormat="1" ht="15.75">
      <c r="A34" s="64">
        <v>22</v>
      </c>
      <c r="B34" s="60" t="s">
        <v>132</v>
      </c>
      <c r="C34" s="58" t="s">
        <v>56</v>
      </c>
      <c r="D34" s="68"/>
      <c r="E34" s="69"/>
      <c r="F34" s="69"/>
      <c r="G34" s="69"/>
      <c r="H34" s="69"/>
      <c r="I34" s="69"/>
      <c r="J34" s="69"/>
      <c r="K34" s="69"/>
      <c r="L34" s="69"/>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1"/>
      <c r="IA34" s="17">
        <v>22</v>
      </c>
      <c r="IB34" s="17" t="s">
        <v>132</v>
      </c>
      <c r="IC34" s="17" t="s">
        <v>56</v>
      </c>
      <c r="IE34" s="18"/>
      <c r="IF34" s="18"/>
      <c r="IG34" s="18"/>
      <c r="IH34" s="18"/>
      <c r="II34" s="18"/>
    </row>
    <row r="35" spans="1:243" s="17" customFormat="1" ht="47.25">
      <c r="A35" s="64">
        <v>23</v>
      </c>
      <c r="B35" s="60" t="s">
        <v>133</v>
      </c>
      <c r="C35" s="58" t="s">
        <v>57</v>
      </c>
      <c r="D35" s="68"/>
      <c r="E35" s="69"/>
      <c r="F35" s="69"/>
      <c r="G35" s="69"/>
      <c r="H35" s="69"/>
      <c r="I35" s="69"/>
      <c r="J35" s="69"/>
      <c r="K35" s="69"/>
      <c r="L35" s="69"/>
      <c r="M35" s="69"/>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1"/>
      <c r="IA35" s="17">
        <v>23</v>
      </c>
      <c r="IB35" s="17" t="s">
        <v>133</v>
      </c>
      <c r="IC35" s="17" t="s">
        <v>57</v>
      </c>
      <c r="IE35" s="18"/>
      <c r="IF35" s="18"/>
      <c r="IG35" s="18"/>
      <c r="IH35" s="18"/>
      <c r="II35" s="18"/>
    </row>
    <row r="36" spans="1:243" s="17" customFormat="1" ht="15.75">
      <c r="A36" s="64">
        <v>24</v>
      </c>
      <c r="B36" s="60" t="s">
        <v>134</v>
      </c>
      <c r="C36" s="58" t="s">
        <v>58</v>
      </c>
      <c r="D36" s="65">
        <v>7</v>
      </c>
      <c r="E36" s="66" t="s">
        <v>130</v>
      </c>
      <c r="F36" s="40">
        <v>79.61</v>
      </c>
      <c r="G36" s="41"/>
      <c r="H36" s="41"/>
      <c r="I36" s="42" t="s">
        <v>34</v>
      </c>
      <c r="J36" s="43">
        <f>IF(I36="Less(-)",-1,1)</f>
        <v>1</v>
      </c>
      <c r="K36" s="41" t="s">
        <v>35</v>
      </c>
      <c r="L36" s="41" t="s">
        <v>4</v>
      </c>
      <c r="M36" s="44"/>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ROUND(total_amount_ba($B$2,$D$2,D36,F36,J36,K36,M36),0)</f>
        <v>557</v>
      </c>
      <c r="BB36" s="47">
        <f>BA36+SUM(N36:AZ36)</f>
        <v>557</v>
      </c>
      <c r="BC36" s="48" t="str">
        <f>SpellNumber(L36,BB36)</f>
        <v>INR  Five Hundred &amp; Fifty Seven  Only</v>
      </c>
      <c r="IA36" s="17">
        <v>24</v>
      </c>
      <c r="IB36" s="17" t="s">
        <v>134</v>
      </c>
      <c r="IC36" s="17" t="s">
        <v>58</v>
      </c>
      <c r="ID36" s="17">
        <v>7</v>
      </c>
      <c r="IE36" s="18" t="s">
        <v>130</v>
      </c>
      <c r="IF36" s="18"/>
      <c r="IG36" s="18"/>
      <c r="IH36" s="18"/>
      <c r="II36" s="18"/>
    </row>
    <row r="37" spans="1:243" s="17" customFormat="1" ht="63">
      <c r="A37" s="64">
        <v>25</v>
      </c>
      <c r="B37" s="60" t="s">
        <v>135</v>
      </c>
      <c r="C37" s="58" t="s">
        <v>59</v>
      </c>
      <c r="D37" s="68"/>
      <c r="E37" s="69"/>
      <c r="F37" s="69"/>
      <c r="G37" s="69"/>
      <c r="H37" s="69"/>
      <c r="I37" s="69"/>
      <c r="J37" s="69"/>
      <c r="K37" s="69"/>
      <c r="L37" s="69"/>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1"/>
      <c r="IA37" s="17">
        <v>25</v>
      </c>
      <c r="IB37" s="17" t="s">
        <v>135</v>
      </c>
      <c r="IC37" s="17" t="s">
        <v>59</v>
      </c>
      <c r="IE37" s="18"/>
      <c r="IF37" s="18"/>
      <c r="IG37" s="18"/>
      <c r="IH37" s="18"/>
      <c r="II37" s="18"/>
    </row>
    <row r="38" spans="1:243" s="17" customFormat="1" ht="39" customHeight="1">
      <c r="A38" s="64">
        <v>26</v>
      </c>
      <c r="B38" s="60" t="s">
        <v>136</v>
      </c>
      <c r="C38" s="58" t="s">
        <v>60</v>
      </c>
      <c r="D38" s="65">
        <v>2</v>
      </c>
      <c r="E38" s="66" t="s">
        <v>130</v>
      </c>
      <c r="F38" s="40">
        <v>54.58</v>
      </c>
      <c r="G38" s="41"/>
      <c r="H38" s="41"/>
      <c r="I38" s="42" t="s">
        <v>34</v>
      </c>
      <c r="J38" s="43">
        <f>IF(I38="Less(-)",-1,1)</f>
        <v>1</v>
      </c>
      <c r="K38" s="41" t="s">
        <v>35</v>
      </c>
      <c r="L38" s="41" t="s">
        <v>4</v>
      </c>
      <c r="M38" s="44"/>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ROUND(total_amount_ba($B$2,$D$2,D38,F38,J38,K38,M38),0)</f>
        <v>109</v>
      </c>
      <c r="BB38" s="47">
        <f>BA38+SUM(N38:AZ38)</f>
        <v>109</v>
      </c>
      <c r="BC38" s="48" t="str">
        <f>SpellNumber(L38,BB38)</f>
        <v>INR  One Hundred &amp; Nine  Only</v>
      </c>
      <c r="IA38" s="17">
        <v>26</v>
      </c>
      <c r="IB38" s="17" t="s">
        <v>136</v>
      </c>
      <c r="IC38" s="17" t="s">
        <v>60</v>
      </c>
      <c r="ID38" s="17">
        <v>2</v>
      </c>
      <c r="IE38" s="18" t="s">
        <v>130</v>
      </c>
      <c r="IF38" s="18"/>
      <c r="IG38" s="18"/>
      <c r="IH38" s="18"/>
      <c r="II38" s="18"/>
    </row>
    <row r="39" spans="1:243" s="17" customFormat="1" ht="362.25">
      <c r="A39" s="64">
        <v>27</v>
      </c>
      <c r="B39" s="60" t="s">
        <v>137</v>
      </c>
      <c r="C39" s="58" t="s">
        <v>61</v>
      </c>
      <c r="D39" s="68"/>
      <c r="E39" s="69"/>
      <c r="F39" s="69"/>
      <c r="G39" s="69"/>
      <c r="H39" s="69"/>
      <c r="I39" s="69"/>
      <c r="J39" s="69"/>
      <c r="K39" s="69"/>
      <c r="L39" s="69"/>
      <c r="M39" s="69"/>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1"/>
      <c r="IA39" s="17">
        <v>27</v>
      </c>
      <c r="IB39" s="17" t="s">
        <v>137</v>
      </c>
      <c r="IC39" s="17" t="s">
        <v>61</v>
      </c>
      <c r="IE39" s="18"/>
      <c r="IF39" s="18"/>
      <c r="IG39" s="18"/>
      <c r="IH39" s="18"/>
      <c r="II39" s="18"/>
    </row>
    <row r="40" spans="1:243" s="17" customFormat="1" ht="47.25">
      <c r="A40" s="64">
        <v>28</v>
      </c>
      <c r="B40" s="60" t="s">
        <v>138</v>
      </c>
      <c r="C40" s="58" t="s">
        <v>49</v>
      </c>
      <c r="D40" s="65">
        <v>186</v>
      </c>
      <c r="E40" s="66" t="s">
        <v>113</v>
      </c>
      <c r="F40" s="40">
        <v>1576.19</v>
      </c>
      <c r="G40" s="41"/>
      <c r="H40" s="41"/>
      <c r="I40" s="42" t="s">
        <v>34</v>
      </c>
      <c r="J40" s="43">
        <f>IF(I40="Less(-)",-1,1)</f>
        <v>1</v>
      </c>
      <c r="K40" s="41" t="s">
        <v>35</v>
      </c>
      <c r="L40" s="41" t="s">
        <v>4</v>
      </c>
      <c r="M40" s="44"/>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ROUND(total_amount_ba($B$2,$D$2,D40,F40,J40,K40,M40),0)</f>
        <v>293171</v>
      </c>
      <c r="BB40" s="47">
        <f>BA40+SUM(N40:AZ40)</f>
        <v>293171</v>
      </c>
      <c r="BC40" s="48" t="str">
        <f>SpellNumber(L40,BB40)</f>
        <v>INR  Two Lakh Ninety Three Thousand One Hundred &amp; Seventy One  Only</v>
      </c>
      <c r="IA40" s="17">
        <v>28</v>
      </c>
      <c r="IB40" s="17" t="s">
        <v>138</v>
      </c>
      <c r="IC40" s="17" t="s">
        <v>49</v>
      </c>
      <c r="ID40" s="17">
        <v>186</v>
      </c>
      <c r="IE40" s="18" t="s">
        <v>113</v>
      </c>
      <c r="IF40" s="18"/>
      <c r="IG40" s="18"/>
      <c r="IH40" s="18"/>
      <c r="II40" s="18"/>
    </row>
    <row r="41" spans="1:243" s="17" customFormat="1" ht="141.75">
      <c r="A41" s="64">
        <v>29</v>
      </c>
      <c r="B41" s="60" t="s">
        <v>139</v>
      </c>
      <c r="C41" s="58" t="s">
        <v>62</v>
      </c>
      <c r="D41" s="65">
        <v>510</v>
      </c>
      <c r="E41" s="66" t="s">
        <v>115</v>
      </c>
      <c r="F41" s="40">
        <v>116.92</v>
      </c>
      <c r="G41" s="41"/>
      <c r="H41" s="41"/>
      <c r="I41" s="42" t="s">
        <v>34</v>
      </c>
      <c r="J41" s="43">
        <f>IF(I41="Less(-)",-1,1)</f>
        <v>1</v>
      </c>
      <c r="K41" s="41" t="s">
        <v>35</v>
      </c>
      <c r="L41" s="41" t="s">
        <v>4</v>
      </c>
      <c r="M41" s="44"/>
      <c r="N41" s="41"/>
      <c r="O41" s="41"/>
      <c r="P41" s="45"/>
      <c r="Q41" s="41"/>
      <c r="R41" s="41"/>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ROUND(total_amount_ba($B$2,$D$2,D41,F41,J41,K41,M41),0)</f>
        <v>59629</v>
      </c>
      <c r="BB41" s="47">
        <f>BA41+SUM(N41:AZ41)</f>
        <v>59629</v>
      </c>
      <c r="BC41" s="48" t="str">
        <f>SpellNumber(L41,BB41)</f>
        <v>INR  Fifty Nine Thousand Six Hundred &amp; Twenty Nine  Only</v>
      </c>
      <c r="IA41" s="17">
        <v>29</v>
      </c>
      <c r="IB41" s="17" t="s">
        <v>139</v>
      </c>
      <c r="IC41" s="17" t="s">
        <v>62</v>
      </c>
      <c r="ID41" s="17">
        <v>510</v>
      </c>
      <c r="IE41" s="18" t="s">
        <v>115</v>
      </c>
      <c r="IF41" s="18"/>
      <c r="IG41" s="18"/>
      <c r="IH41" s="18"/>
      <c r="II41" s="18"/>
    </row>
    <row r="42" spans="1:243" s="17" customFormat="1" ht="15.75">
      <c r="A42" s="64">
        <v>30</v>
      </c>
      <c r="B42" s="60" t="s">
        <v>140</v>
      </c>
      <c r="C42" s="58" t="s">
        <v>63</v>
      </c>
      <c r="D42" s="68"/>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1"/>
      <c r="IA42" s="17">
        <v>30</v>
      </c>
      <c r="IB42" s="17" t="s">
        <v>140</v>
      </c>
      <c r="IC42" s="17" t="s">
        <v>63</v>
      </c>
      <c r="IE42" s="61"/>
      <c r="IF42" s="18"/>
      <c r="IG42" s="18"/>
      <c r="IH42" s="18"/>
      <c r="II42" s="18"/>
    </row>
    <row r="43" spans="1:243" s="17" customFormat="1" ht="47.25">
      <c r="A43" s="64">
        <v>31</v>
      </c>
      <c r="B43" s="60" t="s">
        <v>141</v>
      </c>
      <c r="C43" s="58" t="s">
        <v>64</v>
      </c>
      <c r="D43" s="65">
        <v>50</v>
      </c>
      <c r="E43" s="66" t="s">
        <v>115</v>
      </c>
      <c r="F43" s="40">
        <v>68.57</v>
      </c>
      <c r="G43" s="41"/>
      <c r="H43" s="41"/>
      <c r="I43" s="42" t="s">
        <v>34</v>
      </c>
      <c r="J43" s="43">
        <f>IF(I43="Less(-)",-1,1)</f>
        <v>1</v>
      </c>
      <c r="K43" s="41" t="s">
        <v>35</v>
      </c>
      <c r="L43" s="41" t="s">
        <v>4</v>
      </c>
      <c r="M43" s="44"/>
      <c r="N43" s="41"/>
      <c r="O43" s="41"/>
      <c r="P43" s="45"/>
      <c r="Q43" s="41"/>
      <c r="R43" s="41"/>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ROUND(total_amount_ba($B$2,$D$2,D43,F43,J43,K43,M43),0)</f>
        <v>3429</v>
      </c>
      <c r="BB43" s="47">
        <f>BA43+SUM(N43:AZ43)</f>
        <v>3429</v>
      </c>
      <c r="BC43" s="48" t="str">
        <f>SpellNumber(L43,BB43)</f>
        <v>INR  Three Thousand Four Hundred &amp; Twenty Nine  Only</v>
      </c>
      <c r="IA43" s="17">
        <v>31</v>
      </c>
      <c r="IB43" s="17" t="s">
        <v>141</v>
      </c>
      <c r="IC43" s="17" t="s">
        <v>64</v>
      </c>
      <c r="ID43" s="17">
        <v>50</v>
      </c>
      <c r="IE43" s="18" t="s">
        <v>115</v>
      </c>
      <c r="IF43" s="18"/>
      <c r="IG43" s="18"/>
      <c r="IH43" s="18"/>
      <c r="II43" s="18"/>
    </row>
    <row r="44" spans="1:243" s="17" customFormat="1" ht="15.75">
      <c r="A44" s="64">
        <v>32</v>
      </c>
      <c r="B44" s="60" t="s">
        <v>142</v>
      </c>
      <c r="C44" s="58" t="s">
        <v>65</v>
      </c>
      <c r="D44" s="68"/>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1"/>
      <c r="IA44" s="17">
        <v>32</v>
      </c>
      <c r="IB44" s="17" t="s">
        <v>142</v>
      </c>
      <c r="IC44" s="17" t="s">
        <v>65</v>
      </c>
      <c r="IE44" s="18"/>
      <c r="IF44" s="18"/>
      <c r="IG44" s="18"/>
      <c r="IH44" s="18"/>
      <c r="II44" s="18"/>
    </row>
    <row r="45" spans="1:243" s="17" customFormat="1" ht="315">
      <c r="A45" s="64">
        <v>33</v>
      </c>
      <c r="B45" s="60" t="s">
        <v>143</v>
      </c>
      <c r="C45" s="58" t="s">
        <v>66</v>
      </c>
      <c r="D45" s="68"/>
      <c r="E45" s="69"/>
      <c r="F45" s="69"/>
      <c r="G45" s="69"/>
      <c r="H45" s="69"/>
      <c r="I45" s="69"/>
      <c r="J45" s="69"/>
      <c r="K45" s="69"/>
      <c r="L45" s="69"/>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1"/>
      <c r="IA45" s="17">
        <v>33</v>
      </c>
      <c r="IB45" s="17" t="s">
        <v>143</v>
      </c>
      <c r="IC45" s="17" t="s">
        <v>66</v>
      </c>
      <c r="IE45" s="18"/>
      <c r="IF45" s="18"/>
      <c r="IG45" s="18"/>
      <c r="IH45" s="18"/>
      <c r="II45" s="18"/>
    </row>
    <row r="46" spans="1:243" s="17" customFormat="1" ht="94.5">
      <c r="A46" s="64">
        <v>34</v>
      </c>
      <c r="B46" s="60" t="s">
        <v>144</v>
      </c>
      <c r="C46" s="58" t="s">
        <v>67</v>
      </c>
      <c r="D46" s="65">
        <v>20</v>
      </c>
      <c r="E46" s="66" t="s">
        <v>113</v>
      </c>
      <c r="F46" s="40">
        <v>1093.82</v>
      </c>
      <c r="G46" s="41"/>
      <c r="H46" s="41"/>
      <c r="I46" s="42" t="s">
        <v>34</v>
      </c>
      <c r="J46" s="43">
        <f>IF(I46="Less(-)",-1,1)</f>
        <v>1</v>
      </c>
      <c r="K46" s="41" t="s">
        <v>35</v>
      </c>
      <c r="L46" s="41" t="s">
        <v>4</v>
      </c>
      <c r="M46" s="44"/>
      <c r="N46" s="41"/>
      <c r="O46" s="41"/>
      <c r="P46" s="45"/>
      <c r="Q46" s="41"/>
      <c r="R46" s="41"/>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f>ROUND(total_amount_ba($B$2,$D$2,D46,F46,J46,K46,M46),0)</f>
        <v>21876</v>
      </c>
      <c r="BB46" s="47">
        <f>BA46+SUM(N46:AZ46)</f>
        <v>21876</v>
      </c>
      <c r="BC46" s="48" t="str">
        <f>SpellNumber(L46,BB46)</f>
        <v>INR  Twenty One Thousand Eight Hundred &amp; Seventy Six  Only</v>
      </c>
      <c r="IA46" s="17">
        <v>34</v>
      </c>
      <c r="IB46" s="17" t="s">
        <v>144</v>
      </c>
      <c r="IC46" s="17" t="s">
        <v>67</v>
      </c>
      <c r="ID46" s="17">
        <v>20</v>
      </c>
      <c r="IE46" s="18" t="s">
        <v>113</v>
      </c>
      <c r="IF46" s="18"/>
      <c r="IG46" s="18"/>
      <c r="IH46" s="18"/>
      <c r="II46" s="18"/>
    </row>
    <row r="47" spans="1:243" s="17" customFormat="1" ht="15.75">
      <c r="A47" s="64">
        <v>35</v>
      </c>
      <c r="B47" s="60" t="s">
        <v>145</v>
      </c>
      <c r="C47" s="58" t="s">
        <v>68</v>
      </c>
      <c r="D47" s="68"/>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1"/>
      <c r="IA47" s="17">
        <v>35</v>
      </c>
      <c r="IB47" s="17" t="s">
        <v>145</v>
      </c>
      <c r="IC47" s="17" t="s">
        <v>68</v>
      </c>
      <c r="IE47" s="18"/>
      <c r="IF47" s="18"/>
      <c r="IG47" s="18"/>
      <c r="IH47" s="18"/>
      <c r="II47" s="18"/>
    </row>
    <row r="48" spans="1:243" s="17" customFormat="1" ht="47.25">
      <c r="A48" s="64">
        <v>36</v>
      </c>
      <c r="B48" s="60" t="s">
        <v>146</v>
      </c>
      <c r="C48" s="58" t="s">
        <v>69</v>
      </c>
      <c r="D48" s="68"/>
      <c r="E48" s="69"/>
      <c r="F48" s="69"/>
      <c r="G48" s="69"/>
      <c r="H48" s="69"/>
      <c r="I48" s="69"/>
      <c r="J48" s="69"/>
      <c r="K48" s="69"/>
      <c r="L48" s="69"/>
      <c r="M48" s="69"/>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1"/>
      <c r="IA48" s="17">
        <v>36</v>
      </c>
      <c r="IB48" s="17" t="s">
        <v>146</v>
      </c>
      <c r="IC48" s="17" t="s">
        <v>69</v>
      </c>
      <c r="IE48" s="18"/>
      <c r="IF48" s="18"/>
      <c r="IG48" s="18"/>
      <c r="IH48" s="18"/>
      <c r="II48" s="18"/>
    </row>
    <row r="49" spans="1:243" s="17" customFormat="1" ht="33" customHeight="1">
      <c r="A49" s="64">
        <v>37</v>
      </c>
      <c r="B49" s="60" t="s">
        <v>147</v>
      </c>
      <c r="C49" s="58" t="s">
        <v>70</v>
      </c>
      <c r="D49" s="65">
        <v>174</v>
      </c>
      <c r="E49" s="66" t="s">
        <v>113</v>
      </c>
      <c r="F49" s="40">
        <v>81.32</v>
      </c>
      <c r="G49" s="41"/>
      <c r="H49" s="41"/>
      <c r="I49" s="42" t="s">
        <v>34</v>
      </c>
      <c r="J49" s="43">
        <f>IF(I49="Less(-)",-1,1)</f>
        <v>1</v>
      </c>
      <c r="K49" s="41" t="s">
        <v>35</v>
      </c>
      <c r="L49" s="41" t="s">
        <v>4</v>
      </c>
      <c r="M49" s="44"/>
      <c r="N49" s="41"/>
      <c r="O49" s="41"/>
      <c r="P49" s="45"/>
      <c r="Q49" s="41"/>
      <c r="R49" s="41"/>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6">
        <f>ROUND(total_amount_ba($B$2,$D$2,D49,F49,J49,K49,M49),0)</f>
        <v>14150</v>
      </c>
      <c r="BB49" s="47">
        <f>BA49+SUM(N49:AZ49)</f>
        <v>14150</v>
      </c>
      <c r="BC49" s="48" t="str">
        <f>SpellNumber(L49,BB49)</f>
        <v>INR  Fourteen Thousand One Hundred &amp; Fifty  Only</v>
      </c>
      <c r="IA49" s="17">
        <v>37</v>
      </c>
      <c r="IB49" s="17" t="s">
        <v>147</v>
      </c>
      <c r="IC49" s="17" t="s">
        <v>70</v>
      </c>
      <c r="ID49" s="17">
        <v>174</v>
      </c>
      <c r="IE49" s="18" t="s">
        <v>113</v>
      </c>
      <c r="IF49" s="18"/>
      <c r="IG49" s="18"/>
      <c r="IH49" s="18"/>
      <c r="II49" s="18"/>
    </row>
    <row r="50" spans="1:243" s="17" customFormat="1" ht="31.5">
      <c r="A50" s="64">
        <v>38</v>
      </c>
      <c r="B50" s="60" t="s">
        <v>148</v>
      </c>
      <c r="C50" s="58" t="s">
        <v>71</v>
      </c>
      <c r="D50" s="68"/>
      <c r="E50" s="69"/>
      <c r="F50" s="69"/>
      <c r="G50" s="69"/>
      <c r="H50" s="69"/>
      <c r="I50" s="69"/>
      <c r="J50" s="69"/>
      <c r="K50" s="69"/>
      <c r="L50" s="69"/>
      <c r="M50" s="69"/>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1"/>
      <c r="IA50" s="17">
        <v>38</v>
      </c>
      <c r="IB50" s="17" t="s">
        <v>148</v>
      </c>
      <c r="IC50" s="17" t="s">
        <v>71</v>
      </c>
      <c r="IE50" s="18"/>
      <c r="IF50" s="18"/>
      <c r="IG50" s="18"/>
      <c r="IH50" s="18"/>
      <c r="II50" s="18"/>
    </row>
    <row r="51" spans="1:243" s="17" customFormat="1" ht="15.75">
      <c r="A51" s="64">
        <v>39</v>
      </c>
      <c r="B51" s="60" t="s">
        <v>147</v>
      </c>
      <c r="C51" s="58" t="s">
        <v>72</v>
      </c>
      <c r="D51" s="65">
        <v>10</v>
      </c>
      <c r="E51" s="66" t="s">
        <v>113</v>
      </c>
      <c r="F51" s="40">
        <v>115.26</v>
      </c>
      <c r="G51" s="41"/>
      <c r="H51" s="41"/>
      <c r="I51" s="42" t="s">
        <v>34</v>
      </c>
      <c r="J51" s="43">
        <f>IF(I51="Less(-)",-1,1)</f>
        <v>1</v>
      </c>
      <c r="K51" s="41" t="s">
        <v>35</v>
      </c>
      <c r="L51" s="41" t="s">
        <v>4</v>
      </c>
      <c r="M51" s="44"/>
      <c r="N51" s="41"/>
      <c r="O51" s="41"/>
      <c r="P51" s="45"/>
      <c r="Q51" s="41"/>
      <c r="R51" s="41"/>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6">
        <f>ROUND(total_amount_ba($B$2,$D$2,D51,F51,J51,K51,M51),0)</f>
        <v>1153</v>
      </c>
      <c r="BB51" s="47">
        <f>BA51+SUM(N51:AZ51)</f>
        <v>1153</v>
      </c>
      <c r="BC51" s="48" t="str">
        <f>SpellNumber(L51,BB51)</f>
        <v>INR  One Thousand One Hundred &amp; Fifty Three  Only</v>
      </c>
      <c r="IA51" s="17">
        <v>39</v>
      </c>
      <c r="IB51" s="17" t="s">
        <v>147</v>
      </c>
      <c r="IC51" s="17" t="s">
        <v>72</v>
      </c>
      <c r="ID51" s="17">
        <v>10</v>
      </c>
      <c r="IE51" s="18" t="s">
        <v>113</v>
      </c>
      <c r="IF51" s="18"/>
      <c r="IG51" s="18"/>
      <c r="IH51" s="18"/>
      <c r="II51" s="18"/>
    </row>
    <row r="52" spans="1:243" s="17" customFormat="1" ht="47.25">
      <c r="A52" s="64">
        <v>40</v>
      </c>
      <c r="B52" s="60" t="s">
        <v>149</v>
      </c>
      <c r="C52" s="58" t="s">
        <v>73</v>
      </c>
      <c r="D52" s="65">
        <v>174</v>
      </c>
      <c r="E52" s="66" t="s">
        <v>113</v>
      </c>
      <c r="F52" s="40">
        <v>108.59</v>
      </c>
      <c r="G52" s="41"/>
      <c r="H52" s="41"/>
      <c r="I52" s="42" t="s">
        <v>34</v>
      </c>
      <c r="J52" s="43">
        <f>IF(I52="Less(-)",-1,1)</f>
        <v>1</v>
      </c>
      <c r="K52" s="41" t="s">
        <v>35</v>
      </c>
      <c r="L52" s="41" t="s">
        <v>4</v>
      </c>
      <c r="M52" s="44"/>
      <c r="N52" s="41"/>
      <c r="O52" s="41"/>
      <c r="P52" s="45"/>
      <c r="Q52" s="41"/>
      <c r="R52" s="41"/>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6">
        <f>ROUND(total_amount_ba($B$2,$D$2,D52,F52,J52,K52,M52),0)</f>
        <v>18895</v>
      </c>
      <c r="BB52" s="47">
        <f>BA52+SUM(N52:AZ52)</f>
        <v>18895</v>
      </c>
      <c r="BC52" s="48" t="str">
        <f>SpellNumber(L52,BB52)</f>
        <v>INR  Eighteen Thousand Eight Hundred &amp; Ninety Five  Only</v>
      </c>
      <c r="IA52" s="17">
        <v>40</v>
      </c>
      <c r="IB52" s="17" t="s">
        <v>149</v>
      </c>
      <c r="IC52" s="17" t="s">
        <v>73</v>
      </c>
      <c r="ID52" s="17">
        <v>174</v>
      </c>
      <c r="IE52" s="18" t="s">
        <v>113</v>
      </c>
      <c r="IF52" s="18"/>
      <c r="IG52" s="18"/>
      <c r="IH52" s="18"/>
      <c r="II52" s="18"/>
    </row>
    <row r="53" spans="1:243" s="17" customFormat="1" ht="15.75">
      <c r="A53" s="64">
        <v>41</v>
      </c>
      <c r="B53" s="60" t="s">
        <v>150</v>
      </c>
      <c r="C53" s="58" t="s">
        <v>74</v>
      </c>
      <c r="D53" s="68"/>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1"/>
      <c r="IA53" s="17">
        <v>41</v>
      </c>
      <c r="IB53" s="17" t="s">
        <v>150</v>
      </c>
      <c r="IC53" s="17" t="s">
        <v>74</v>
      </c>
      <c r="IE53" s="18"/>
      <c r="IF53" s="18"/>
      <c r="IG53" s="18"/>
      <c r="IH53" s="18"/>
      <c r="II53" s="18"/>
    </row>
    <row r="54" spans="1:243" s="17" customFormat="1" ht="78.75">
      <c r="A54" s="64">
        <v>42</v>
      </c>
      <c r="B54" s="60" t="s">
        <v>151</v>
      </c>
      <c r="C54" s="58" t="s">
        <v>75</v>
      </c>
      <c r="D54" s="68"/>
      <c r="E54" s="69"/>
      <c r="F54" s="69"/>
      <c r="G54" s="69"/>
      <c r="H54" s="69"/>
      <c r="I54" s="69"/>
      <c r="J54" s="69"/>
      <c r="K54" s="69"/>
      <c r="L54" s="69"/>
      <c r="M54" s="69"/>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1"/>
      <c r="IA54" s="17">
        <v>42</v>
      </c>
      <c r="IB54" s="17" t="s">
        <v>151</v>
      </c>
      <c r="IC54" s="17" t="s">
        <v>75</v>
      </c>
      <c r="IE54" s="18"/>
      <c r="IF54" s="18"/>
      <c r="IG54" s="18"/>
      <c r="IH54" s="18"/>
      <c r="II54" s="18"/>
    </row>
    <row r="55" spans="1:243" s="17" customFormat="1" ht="15.75">
      <c r="A55" s="64">
        <v>43</v>
      </c>
      <c r="B55" s="60" t="s">
        <v>152</v>
      </c>
      <c r="C55" s="58" t="s">
        <v>76</v>
      </c>
      <c r="D55" s="65">
        <v>2</v>
      </c>
      <c r="E55" s="66" t="s">
        <v>113</v>
      </c>
      <c r="F55" s="40">
        <v>419.11</v>
      </c>
      <c r="G55" s="41"/>
      <c r="H55" s="41"/>
      <c r="I55" s="42" t="s">
        <v>34</v>
      </c>
      <c r="J55" s="43">
        <f>IF(I55="Less(-)",-1,1)</f>
        <v>1</v>
      </c>
      <c r="K55" s="41" t="s">
        <v>35</v>
      </c>
      <c r="L55" s="41" t="s">
        <v>4</v>
      </c>
      <c r="M55" s="44"/>
      <c r="N55" s="41"/>
      <c r="O55" s="41"/>
      <c r="P55" s="45"/>
      <c r="Q55" s="41"/>
      <c r="R55" s="41"/>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6">
        <f>ROUND(total_amount_ba($B$2,$D$2,D55,F55,J55,K55,M55),0)</f>
        <v>838</v>
      </c>
      <c r="BB55" s="47">
        <f>BA55+SUM(N55:AZ55)</f>
        <v>838</v>
      </c>
      <c r="BC55" s="48" t="str">
        <f>SpellNumber(L55,BB55)</f>
        <v>INR  Eight Hundred &amp; Thirty Eight  Only</v>
      </c>
      <c r="IA55" s="17">
        <v>43</v>
      </c>
      <c r="IB55" s="17" t="s">
        <v>152</v>
      </c>
      <c r="IC55" s="17" t="s">
        <v>76</v>
      </c>
      <c r="ID55" s="17">
        <v>2</v>
      </c>
      <c r="IE55" s="18" t="s">
        <v>113</v>
      </c>
      <c r="IF55" s="18"/>
      <c r="IG55" s="18"/>
      <c r="IH55" s="18"/>
      <c r="II55" s="18"/>
    </row>
    <row r="56" spans="1:243" s="17" customFormat="1" ht="15.75">
      <c r="A56" s="64">
        <v>44</v>
      </c>
      <c r="B56" s="60" t="s">
        <v>153</v>
      </c>
      <c r="C56" s="58" t="s">
        <v>77</v>
      </c>
      <c r="D56" s="68"/>
      <c r="E56" s="69"/>
      <c r="F56" s="69"/>
      <c r="G56" s="69"/>
      <c r="H56" s="69"/>
      <c r="I56" s="69"/>
      <c r="J56" s="69"/>
      <c r="K56" s="69"/>
      <c r="L56" s="69"/>
      <c r="M56" s="69"/>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1"/>
      <c r="IA56" s="17">
        <v>44</v>
      </c>
      <c r="IB56" s="17" t="s">
        <v>153</v>
      </c>
      <c r="IC56" s="17" t="s">
        <v>77</v>
      </c>
      <c r="IE56" s="18"/>
      <c r="IF56" s="18"/>
      <c r="IG56" s="18"/>
      <c r="IH56" s="18"/>
      <c r="II56" s="18"/>
    </row>
    <row r="57" spans="1:243" s="17" customFormat="1" ht="47.25">
      <c r="A57" s="64">
        <v>45</v>
      </c>
      <c r="B57" s="60" t="s">
        <v>154</v>
      </c>
      <c r="C57" s="58" t="s">
        <v>78</v>
      </c>
      <c r="D57" s="68"/>
      <c r="E57" s="69"/>
      <c r="F57" s="69"/>
      <c r="G57" s="69"/>
      <c r="H57" s="69"/>
      <c r="I57" s="69"/>
      <c r="J57" s="69"/>
      <c r="K57" s="69"/>
      <c r="L57" s="69"/>
      <c r="M57" s="69"/>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1"/>
      <c r="IA57" s="17">
        <v>45</v>
      </c>
      <c r="IB57" s="17" t="s">
        <v>154</v>
      </c>
      <c r="IC57" s="17" t="s">
        <v>78</v>
      </c>
      <c r="IE57" s="18"/>
      <c r="IF57" s="18"/>
      <c r="IG57" s="18"/>
      <c r="IH57" s="18"/>
      <c r="II57" s="18"/>
    </row>
    <row r="58" spans="1:243" s="17" customFormat="1" ht="15.75">
      <c r="A58" s="64">
        <v>46</v>
      </c>
      <c r="B58" s="60" t="s">
        <v>155</v>
      </c>
      <c r="C58" s="58" t="s">
        <v>79</v>
      </c>
      <c r="D58" s="65">
        <v>2.3</v>
      </c>
      <c r="E58" s="66" t="s">
        <v>112</v>
      </c>
      <c r="F58" s="40">
        <v>1759.84</v>
      </c>
      <c r="G58" s="41"/>
      <c r="H58" s="41"/>
      <c r="I58" s="42" t="s">
        <v>34</v>
      </c>
      <c r="J58" s="43">
        <f>IF(I58="Less(-)",-1,1)</f>
        <v>1</v>
      </c>
      <c r="K58" s="41" t="s">
        <v>35</v>
      </c>
      <c r="L58" s="41" t="s">
        <v>4</v>
      </c>
      <c r="M58" s="44"/>
      <c r="N58" s="41"/>
      <c r="O58" s="41"/>
      <c r="P58" s="45"/>
      <c r="Q58" s="41"/>
      <c r="R58" s="41"/>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6">
        <f>ROUND(total_amount_ba($B$2,$D$2,D58,F58,J58,K58,M58),0)</f>
        <v>4048</v>
      </c>
      <c r="BB58" s="47">
        <f>BA58+SUM(N58:AZ58)</f>
        <v>4048</v>
      </c>
      <c r="BC58" s="48" t="str">
        <f>SpellNumber(L58,BB58)</f>
        <v>INR  Four Thousand  &amp;Forty Eight  Only</v>
      </c>
      <c r="IA58" s="17">
        <v>46</v>
      </c>
      <c r="IB58" s="17" t="s">
        <v>155</v>
      </c>
      <c r="IC58" s="17" t="s">
        <v>79</v>
      </c>
      <c r="ID58" s="17">
        <v>2.3</v>
      </c>
      <c r="IE58" s="18" t="s">
        <v>112</v>
      </c>
      <c r="IF58" s="18"/>
      <c r="IG58" s="18"/>
      <c r="IH58" s="18"/>
      <c r="II58" s="18"/>
    </row>
    <row r="59" spans="1:243" s="17" customFormat="1" ht="47.25">
      <c r="A59" s="64">
        <v>47</v>
      </c>
      <c r="B59" s="60" t="s">
        <v>156</v>
      </c>
      <c r="C59" s="58" t="s">
        <v>80</v>
      </c>
      <c r="D59" s="65">
        <v>2.3</v>
      </c>
      <c r="E59" s="66" t="s">
        <v>112</v>
      </c>
      <c r="F59" s="40">
        <v>2567.38</v>
      </c>
      <c r="G59" s="41"/>
      <c r="H59" s="41"/>
      <c r="I59" s="42" t="s">
        <v>34</v>
      </c>
      <c r="J59" s="43">
        <f>IF(I59="Less(-)",-1,1)</f>
        <v>1</v>
      </c>
      <c r="K59" s="41" t="s">
        <v>35</v>
      </c>
      <c r="L59" s="41" t="s">
        <v>4</v>
      </c>
      <c r="M59" s="44"/>
      <c r="N59" s="41"/>
      <c r="O59" s="41"/>
      <c r="P59" s="45"/>
      <c r="Q59" s="41"/>
      <c r="R59" s="41"/>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6">
        <f>ROUND(total_amount_ba($B$2,$D$2,D59,F59,J59,K59,M59),0)</f>
        <v>5905</v>
      </c>
      <c r="BB59" s="47">
        <f>BA59+SUM(N59:AZ59)</f>
        <v>5905</v>
      </c>
      <c r="BC59" s="48" t="str">
        <f>SpellNumber(L59,BB59)</f>
        <v>INR  Five Thousand Nine Hundred &amp; Five  Only</v>
      </c>
      <c r="IA59" s="17">
        <v>47</v>
      </c>
      <c r="IB59" s="17" t="s">
        <v>156</v>
      </c>
      <c r="IC59" s="17" t="s">
        <v>80</v>
      </c>
      <c r="ID59" s="17">
        <v>2.3</v>
      </c>
      <c r="IE59" s="18" t="s">
        <v>112</v>
      </c>
      <c r="IF59" s="18"/>
      <c r="IG59" s="18"/>
      <c r="IH59" s="18"/>
      <c r="II59" s="18"/>
    </row>
    <row r="60" spans="1:243" s="17" customFormat="1" ht="47.25">
      <c r="A60" s="64">
        <v>48</v>
      </c>
      <c r="B60" s="60" t="s">
        <v>157</v>
      </c>
      <c r="C60" s="58" t="s">
        <v>81</v>
      </c>
      <c r="D60" s="65">
        <v>4</v>
      </c>
      <c r="E60" s="66" t="s">
        <v>113</v>
      </c>
      <c r="F60" s="40">
        <v>830.43</v>
      </c>
      <c r="G60" s="41"/>
      <c r="H60" s="41"/>
      <c r="I60" s="42" t="s">
        <v>34</v>
      </c>
      <c r="J60" s="43">
        <f>IF(I60="Less(-)",-1,1)</f>
        <v>1</v>
      </c>
      <c r="K60" s="41" t="s">
        <v>35</v>
      </c>
      <c r="L60" s="41" t="s">
        <v>4</v>
      </c>
      <c r="M60" s="44"/>
      <c r="N60" s="41"/>
      <c r="O60" s="41"/>
      <c r="P60" s="45"/>
      <c r="Q60" s="41"/>
      <c r="R60" s="41"/>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6">
        <f>ROUND(total_amount_ba($B$2,$D$2,D60,F60,J60,K60,M60),0)</f>
        <v>3322</v>
      </c>
      <c r="BB60" s="47">
        <f>BA60+SUM(N60:AZ60)</f>
        <v>3322</v>
      </c>
      <c r="BC60" s="48" t="str">
        <f>SpellNumber(L60,BB60)</f>
        <v>INR  Three Thousand Three Hundred &amp; Twenty Two  Only</v>
      </c>
      <c r="IA60" s="17">
        <v>48</v>
      </c>
      <c r="IB60" s="17" t="s">
        <v>157</v>
      </c>
      <c r="IC60" s="17" t="s">
        <v>81</v>
      </c>
      <c r="ID60" s="17">
        <v>4</v>
      </c>
      <c r="IE60" s="18" t="s">
        <v>113</v>
      </c>
      <c r="IF60" s="18"/>
      <c r="IG60" s="18"/>
      <c r="IH60" s="18"/>
      <c r="II60" s="18"/>
    </row>
    <row r="61" spans="1:243" s="17" customFormat="1" ht="63">
      <c r="A61" s="64">
        <v>49</v>
      </c>
      <c r="B61" s="60" t="s">
        <v>158</v>
      </c>
      <c r="C61" s="58" t="s">
        <v>82</v>
      </c>
      <c r="D61" s="65">
        <v>5</v>
      </c>
      <c r="E61" s="66" t="s">
        <v>112</v>
      </c>
      <c r="F61" s="40">
        <v>192.33</v>
      </c>
      <c r="G61" s="41"/>
      <c r="H61" s="41"/>
      <c r="I61" s="42" t="s">
        <v>34</v>
      </c>
      <c r="J61" s="43">
        <f>IF(I61="Less(-)",-1,1)</f>
        <v>1</v>
      </c>
      <c r="K61" s="41" t="s">
        <v>35</v>
      </c>
      <c r="L61" s="41" t="s">
        <v>4</v>
      </c>
      <c r="M61" s="44"/>
      <c r="N61" s="41"/>
      <c r="O61" s="41"/>
      <c r="P61" s="45"/>
      <c r="Q61" s="41"/>
      <c r="R61" s="41"/>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6">
        <f>ROUND(total_amount_ba($B$2,$D$2,D61,F61,J61,K61,M61),0)</f>
        <v>962</v>
      </c>
      <c r="BB61" s="47">
        <f>BA61+SUM(N61:AZ61)</f>
        <v>962</v>
      </c>
      <c r="BC61" s="48" t="str">
        <f>SpellNumber(L61,BB61)</f>
        <v>INR  Nine Hundred &amp; Sixty Two  Only</v>
      </c>
      <c r="IA61" s="17">
        <v>49</v>
      </c>
      <c r="IB61" s="17" t="s">
        <v>158</v>
      </c>
      <c r="IC61" s="17" t="s">
        <v>82</v>
      </c>
      <c r="ID61" s="17">
        <v>5</v>
      </c>
      <c r="IE61" s="18" t="s">
        <v>112</v>
      </c>
      <c r="IF61" s="18"/>
      <c r="IG61" s="18"/>
      <c r="IH61" s="18"/>
      <c r="II61" s="18"/>
    </row>
    <row r="62" spans="1:243" s="17" customFormat="1" ht="15.75">
      <c r="A62" s="64">
        <v>50</v>
      </c>
      <c r="B62" s="60" t="s">
        <v>159</v>
      </c>
      <c r="C62" s="58" t="s">
        <v>83</v>
      </c>
      <c r="D62" s="68"/>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1"/>
      <c r="IA62" s="17">
        <v>50</v>
      </c>
      <c r="IB62" s="17" t="s">
        <v>159</v>
      </c>
      <c r="IC62" s="17" t="s">
        <v>83</v>
      </c>
      <c r="IE62" s="18"/>
      <c r="IF62" s="18"/>
      <c r="IG62" s="18"/>
      <c r="IH62" s="18"/>
      <c r="II62" s="18"/>
    </row>
    <row r="63" spans="1:243" s="17" customFormat="1" ht="173.25">
      <c r="A63" s="64">
        <v>51</v>
      </c>
      <c r="B63" s="60" t="s">
        <v>160</v>
      </c>
      <c r="C63" s="58" t="s">
        <v>84</v>
      </c>
      <c r="D63" s="68"/>
      <c r="E63" s="69"/>
      <c r="F63" s="69"/>
      <c r="G63" s="69"/>
      <c r="H63" s="69"/>
      <c r="I63" s="69"/>
      <c r="J63" s="69"/>
      <c r="K63" s="69"/>
      <c r="L63" s="69"/>
      <c r="M63" s="6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A63" s="17">
        <v>51</v>
      </c>
      <c r="IB63" s="17" t="s">
        <v>160</v>
      </c>
      <c r="IC63" s="17" t="s">
        <v>84</v>
      </c>
      <c r="IE63" s="18"/>
      <c r="IF63" s="18"/>
      <c r="IG63" s="18"/>
      <c r="IH63" s="18"/>
      <c r="II63" s="18"/>
    </row>
    <row r="64" spans="1:243" s="17" customFormat="1" ht="15.75">
      <c r="A64" s="64">
        <v>52</v>
      </c>
      <c r="B64" s="60" t="s">
        <v>161</v>
      </c>
      <c r="C64" s="58" t="s">
        <v>85</v>
      </c>
      <c r="D64" s="68"/>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1"/>
      <c r="IA64" s="17">
        <v>52</v>
      </c>
      <c r="IB64" s="17" t="s">
        <v>161</v>
      </c>
      <c r="IC64" s="17" t="s">
        <v>85</v>
      </c>
      <c r="IE64" s="18"/>
      <c r="IF64" s="18"/>
      <c r="IG64" s="18"/>
      <c r="IH64" s="18"/>
      <c r="II64" s="18"/>
    </row>
    <row r="65" spans="1:243" s="17" customFormat="1" ht="30">
      <c r="A65" s="64">
        <v>53</v>
      </c>
      <c r="B65" s="60" t="s">
        <v>162</v>
      </c>
      <c r="C65" s="58" t="s">
        <v>86</v>
      </c>
      <c r="D65" s="65">
        <v>45</v>
      </c>
      <c r="E65" s="66" t="s">
        <v>115</v>
      </c>
      <c r="F65" s="40">
        <v>408.86</v>
      </c>
      <c r="G65" s="41"/>
      <c r="H65" s="41"/>
      <c r="I65" s="42" t="s">
        <v>34</v>
      </c>
      <c r="J65" s="43">
        <f>IF(I65="Less(-)",-1,1)</f>
        <v>1</v>
      </c>
      <c r="K65" s="41" t="s">
        <v>35</v>
      </c>
      <c r="L65" s="41" t="s">
        <v>4</v>
      </c>
      <c r="M65" s="44"/>
      <c r="N65" s="41"/>
      <c r="O65" s="41"/>
      <c r="P65" s="45"/>
      <c r="Q65" s="41"/>
      <c r="R65" s="41"/>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6">
        <f>ROUND(total_amount_ba($B$2,$D$2,D65,F65,J65,K65,M65),0)</f>
        <v>18399</v>
      </c>
      <c r="BB65" s="47">
        <f>BA65+SUM(N65:AZ65)</f>
        <v>18399</v>
      </c>
      <c r="BC65" s="48" t="str">
        <f>SpellNumber(L65,BB65)</f>
        <v>INR  Eighteen Thousand Three Hundred &amp; Ninety Nine  Only</v>
      </c>
      <c r="IA65" s="17">
        <v>53</v>
      </c>
      <c r="IB65" s="17" t="s">
        <v>162</v>
      </c>
      <c r="IC65" s="17" t="s">
        <v>86</v>
      </c>
      <c r="ID65" s="17">
        <v>45</v>
      </c>
      <c r="IE65" s="18" t="s">
        <v>115</v>
      </c>
      <c r="IF65" s="18"/>
      <c r="IG65" s="18"/>
      <c r="IH65" s="18"/>
      <c r="II65" s="18"/>
    </row>
    <row r="66" spans="1:243" s="17" customFormat="1" ht="63">
      <c r="A66" s="64">
        <v>54</v>
      </c>
      <c r="B66" s="60" t="s">
        <v>163</v>
      </c>
      <c r="C66" s="58" t="s">
        <v>87</v>
      </c>
      <c r="D66" s="68"/>
      <c r="E66" s="69"/>
      <c r="F66" s="69"/>
      <c r="G66" s="69"/>
      <c r="H66" s="69"/>
      <c r="I66" s="69"/>
      <c r="J66" s="69"/>
      <c r="K66" s="69"/>
      <c r="L66" s="69"/>
      <c r="M66" s="6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1"/>
      <c r="IA66" s="17">
        <v>54</v>
      </c>
      <c r="IB66" s="17" t="s">
        <v>163</v>
      </c>
      <c r="IC66" s="17" t="s">
        <v>87</v>
      </c>
      <c r="IE66" s="18"/>
      <c r="IF66" s="18"/>
      <c r="IG66" s="18"/>
      <c r="IH66" s="18"/>
      <c r="II66" s="18"/>
    </row>
    <row r="67" spans="1:243" s="17" customFormat="1" ht="30">
      <c r="A67" s="64">
        <v>55</v>
      </c>
      <c r="B67" s="60" t="s">
        <v>162</v>
      </c>
      <c r="C67" s="58" t="s">
        <v>88</v>
      </c>
      <c r="D67" s="65">
        <v>65</v>
      </c>
      <c r="E67" s="66" t="s">
        <v>115</v>
      </c>
      <c r="F67" s="40">
        <v>495.22</v>
      </c>
      <c r="G67" s="41"/>
      <c r="H67" s="41"/>
      <c r="I67" s="42" t="s">
        <v>34</v>
      </c>
      <c r="J67" s="43">
        <f>IF(I67="Less(-)",-1,1)</f>
        <v>1</v>
      </c>
      <c r="K67" s="41" t="s">
        <v>35</v>
      </c>
      <c r="L67" s="41" t="s">
        <v>4</v>
      </c>
      <c r="M67" s="44"/>
      <c r="N67" s="41"/>
      <c r="O67" s="41"/>
      <c r="P67" s="45"/>
      <c r="Q67" s="41"/>
      <c r="R67" s="41"/>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6">
        <f>ROUND(total_amount_ba($B$2,$D$2,D67,F67,J67,K67,M67),0)</f>
        <v>32189</v>
      </c>
      <c r="BB67" s="47">
        <f>BA67+SUM(N67:AZ67)</f>
        <v>32189</v>
      </c>
      <c r="BC67" s="48" t="str">
        <f>SpellNumber(L67,BB67)</f>
        <v>INR  Thirty Two Thousand One Hundred &amp; Eighty Nine  Only</v>
      </c>
      <c r="IA67" s="17">
        <v>55</v>
      </c>
      <c r="IB67" s="17" t="s">
        <v>162</v>
      </c>
      <c r="IC67" s="17" t="s">
        <v>88</v>
      </c>
      <c r="ID67" s="17">
        <v>65</v>
      </c>
      <c r="IE67" s="18" t="s">
        <v>115</v>
      </c>
      <c r="IF67" s="18"/>
      <c r="IG67" s="18"/>
      <c r="IH67" s="18"/>
      <c r="II67" s="18"/>
    </row>
    <row r="68" spans="1:243" s="17" customFormat="1" ht="78.75">
      <c r="A68" s="64">
        <v>56</v>
      </c>
      <c r="B68" s="60" t="s">
        <v>164</v>
      </c>
      <c r="C68" s="58" t="s">
        <v>89</v>
      </c>
      <c r="D68" s="68"/>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1"/>
      <c r="IA68" s="17">
        <v>56</v>
      </c>
      <c r="IB68" s="17" t="s">
        <v>164</v>
      </c>
      <c r="IC68" s="17" t="s">
        <v>89</v>
      </c>
      <c r="IE68" s="18"/>
      <c r="IF68" s="18"/>
      <c r="IG68" s="18"/>
      <c r="IH68" s="18"/>
      <c r="II68" s="18"/>
    </row>
    <row r="69" spans="1:243" s="17" customFormat="1" ht="31.5">
      <c r="A69" s="64">
        <v>57</v>
      </c>
      <c r="B69" s="60" t="s">
        <v>165</v>
      </c>
      <c r="C69" s="58" t="s">
        <v>90</v>
      </c>
      <c r="D69" s="65">
        <v>6.5</v>
      </c>
      <c r="E69" s="66" t="s">
        <v>113</v>
      </c>
      <c r="F69" s="40">
        <v>846.21</v>
      </c>
      <c r="G69" s="41"/>
      <c r="H69" s="41"/>
      <c r="I69" s="42" t="s">
        <v>34</v>
      </c>
      <c r="J69" s="43">
        <f>IF(I69="Less(-)",-1,1)</f>
        <v>1</v>
      </c>
      <c r="K69" s="41" t="s">
        <v>35</v>
      </c>
      <c r="L69" s="41" t="s">
        <v>4</v>
      </c>
      <c r="M69" s="44"/>
      <c r="N69" s="41"/>
      <c r="O69" s="41"/>
      <c r="P69" s="45"/>
      <c r="Q69" s="41"/>
      <c r="R69" s="41"/>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6">
        <f>ROUND(total_amount_ba($B$2,$D$2,D69,F69,J69,K69,M69),0)</f>
        <v>5500</v>
      </c>
      <c r="BB69" s="47">
        <f>BA69+SUM(N69:AZ69)</f>
        <v>5500</v>
      </c>
      <c r="BC69" s="48" t="str">
        <f>SpellNumber(L69,BB69)</f>
        <v>INR  Five Thousand Five Hundred    Only</v>
      </c>
      <c r="IA69" s="17">
        <v>57</v>
      </c>
      <c r="IB69" s="17" t="s">
        <v>165</v>
      </c>
      <c r="IC69" s="17" t="s">
        <v>90</v>
      </c>
      <c r="ID69" s="17">
        <v>6.5</v>
      </c>
      <c r="IE69" s="18" t="s">
        <v>113</v>
      </c>
      <c r="IF69" s="18"/>
      <c r="IG69" s="18"/>
      <c r="IH69" s="18"/>
      <c r="II69" s="18"/>
    </row>
    <row r="70" spans="1:243" s="17" customFormat="1" ht="63">
      <c r="A70" s="64">
        <v>58</v>
      </c>
      <c r="B70" s="60" t="s">
        <v>166</v>
      </c>
      <c r="C70" s="58" t="s">
        <v>91</v>
      </c>
      <c r="D70" s="68"/>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1"/>
      <c r="IA70" s="17">
        <v>58</v>
      </c>
      <c r="IB70" s="17" t="s">
        <v>166</v>
      </c>
      <c r="IC70" s="17" t="s">
        <v>91</v>
      </c>
      <c r="IE70" s="18"/>
      <c r="IF70" s="18"/>
      <c r="IG70" s="18"/>
      <c r="IH70" s="18"/>
      <c r="II70" s="18"/>
    </row>
    <row r="71" spans="1:243" s="17" customFormat="1" ht="15.75">
      <c r="A71" s="64">
        <v>59</v>
      </c>
      <c r="B71" s="60" t="s">
        <v>167</v>
      </c>
      <c r="C71" s="58" t="s">
        <v>92</v>
      </c>
      <c r="D71" s="65">
        <v>6.5</v>
      </c>
      <c r="E71" s="66" t="s">
        <v>113</v>
      </c>
      <c r="F71" s="40">
        <v>1162.25</v>
      </c>
      <c r="G71" s="41"/>
      <c r="H71" s="41"/>
      <c r="I71" s="42" t="s">
        <v>34</v>
      </c>
      <c r="J71" s="43">
        <f>IF(I71="Less(-)",-1,1)</f>
        <v>1</v>
      </c>
      <c r="K71" s="41" t="s">
        <v>35</v>
      </c>
      <c r="L71" s="41" t="s">
        <v>4</v>
      </c>
      <c r="M71" s="44"/>
      <c r="N71" s="41"/>
      <c r="O71" s="41"/>
      <c r="P71" s="45"/>
      <c r="Q71" s="41"/>
      <c r="R71" s="41"/>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6">
        <f>ROUND(total_amount_ba($B$2,$D$2,D71,F71,J71,K71,M71),0)</f>
        <v>7555</v>
      </c>
      <c r="BB71" s="47">
        <f>BA71+SUM(N71:AZ71)</f>
        <v>7555</v>
      </c>
      <c r="BC71" s="48" t="str">
        <f>SpellNumber(L71,BB71)</f>
        <v>INR  Seven Thousand Five Hundred &amp; Fifty Five  Only</v>
      </c>
      <c r="IA71" s="17">
        <v>59</v>
      </c>
      <c r="IB71" s="17" t="s">
        <v>167</v>
      </c>
      <c r="IC71" s="17" t="s">
        <v>92</v>
      </c>
      <c r="ID71" s="17">
        <v>6.5</v>
      </c>
      <c r="IE71" s="18" t="s">
        <v>113</v>
      </c>
      <c r="IF71" s="18"/>
      <c r="IG71" s="18"/>
      <c r="IH71" s="18"/>
      <c r="II71" s="18"/>
    </row>
    <row r="72" spans="1:243" s="17" customFormat="1" ht="63">
      <c r="A72" s="64">
        <v>60</v>
      </c>
      <c r="B72" s="60" t="s">
        <v>168</v>
      </c>
      <c r="C72" s="58" t="s">
        <v>93</v>
      </c>
      <c r="D72" s="68"/>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1"/>
      <c r="IA72" s="17">
        <v>60</v>
      </c>
      <c r="IB72" s="17" t="s">
        <v>168</v>
      </c>
      <c r="IC72" s="17" t="s">
        <v>93</v>
      </c>
      <c r="IE72" s="18"/>
      <c r="IF72" s="18"/>
      <c r="IG72" s="18"/>
      <c r="IH72" s="18"/>
      <c r="II72" s="18"/>
    </row>
    <row r="73" spans="1:243" s="17" customFormat="1" ht="15.75">
      <c r="A73" s="64">
        <v>61</v>
      </c>
      <c r="B73" s="60" t="s">
        <v>169</v>
      </c>
      <c r="C73" s="58" t="s">
        <v>94</v>
      </c>
      <c r="D73" s="65">
        <v>80</v>
      </c>
      <c r="E73" s="66" t="s">
        <v>114</v>
      </c>
      <c r="F73" s="40">
        <v>74.75</v>
      </c>
      <c r="G73" s="41"/>
      <c r="H73" s="41"/>
      <c r="I73" s="42" t="s">
        <v>34</v>
      </c>
      <c r="J73" s="43">
        <f>IF(I73="Less(-)",-1,1)</f>
        <v>1</v>
      </c>
      <c r="K73" s="41" t="s">
        <v>35</v>
      </c>
      <c r="L73" s="41" t="s">
        <v>4</v>
      </c>
      <c r="M73" s="44"/>
      <c r="N73" s="41"/>
      <c r="O73" s="41"/>
      <c r="P73" s="45"/>
      <c r="Q73" s="41"/>
      <c r="R73" s="41"/>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6">
        <f>ROUND(total_amount_ba($B$2,$D$2,D73,F73,J73,K73,M73),0)</f>
        <v>5980</v>
      </c>
      <c r="BB73" s="47">
        <f>BA73+SUM(N73:AZ73)</f>
        <v>5980</v>
      </c>
      <c r="BC73" s="48" t="str">
        <f>SpellNumber(L73,BB73)</f>
        <v>INR  Five Thousand Nine Hundred &amp; Eighty  Only</v>
      </c>
      <c r="IA73" s="17">
        <v>61</v>
      </c>
      <c r="IB73" s="17" t="s">
        <v>169</v>
      </c>
      <c r="IC73" s="17" t="s">
        <v>94</v>
      </c>
      <c r="ID73" s="17">
        <v>80</v>
      </c>
      <c r="IE73" s="18" t="s">
        <v>114</v>
      </c>
      <c r="IF73" s="18"/>
      <c r="IG73" s="18"/>
      <c r="IH73" s="18"/>
      <c r="II73" s="18"/>
    </row>
    <row r="74" spans="1:243" s="17" customFormat="1" ht="47.25">
      <c r="A74" s="64">
        <v>62</v>
      </c>
      <c r="B74" s="60" t="s">
        <v>170</v>
      </c>
      <c r="C74" s="58" t="s">
        <v>95</v>
      </c>
      <c r="D74" s="68"/>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1"/>
      <c r="IA74" s="17">
        <v>62</v>
      </c>
      <c r="IB74" s="17" t="s">
        <v>170</v>
      </c>
      <c r="IC74" s="17" t="s">
        <v>95</v>
      </c>
      <c r="IE74" s="18"/>
      <c r="IF74" s="18"/>
      <c r="IG74" s="18"/>
      <c r="IH74" s="18"/>
      <c r="II74" s="18"/>
    </row>
    <row r="75" spans="1:243" s="17" customFormat="1" ht="15.75">
      <c r="A75" s="64">
        <v>63</v>
      </c>
      <c r="B75" s="60" t="s">
        <v>171</v>
      </c>
      <c r="C75" s="58" t="s">
        <v>96</v>
      </c>
      <c r="D75" s="65">
        <v>2</v>
      </c>
      <c r="E75" s="66" t="s">
        <v>130</v>
      </c>
      <c r="F75" s="40">
        <v>494.08</v>
      </c>
      <c r="G75" s="41"/>
      <c r="H75" s="41"/>
      <c r="I75" s="42" t="s">
        <v>34</v>
      </c>
      <c r="J75" s="43">
        <f>IF(I75="Less(-)",-1,1)</f>
        <v>1</v>
      </c>
      <c r="K75" s="41" t="s">
        <v>35</v>
      </c>
      <c r="L75" s="41" t="s">
        <v>4</v>
      </c>
      <c r="M75" s="44"/>
      <c r="N75" s="41"/>
      <c r="O75" s="41"/>
      <c r="P75" s="45"/>
      <c r="Q75" s="41"/>
      <c r="R75" s="41"/>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6">
        <f>ROUND(total_amount_ba($B$2,$D$2,D75,F75,J75,K75,M75),0)</f>
        <v>988</v>
      </c>
      <c r="BB75" s="47">
        <f>BA75+SUM(N75:AZ75)</f>
        <v>988</v>
      </c>
      <c r="BC75" s="48" t="str">
        <f>SpellNumber(L75,BB75)</f>
        <v>INR  Nine Hundred &amp; Eighty Eight  Only</v>
      </c>
      <c r="IA75" s="17">
        <v>63</v>
      </c>
      <c r="IB75" s="17" t="s">
        <v>171</v>
      </c>
      <c r="IC75" s="17" t="s">
        <v>96</v>
      </c>
      <c r="ID75" s="17">
        <v>2</v>
      </c>
      <c r="IE75" s="18" t="s">
        <v>130</v>
      </c>
      <c r="IF75" s="18"/>
      <c r="IG75" s="18"/>
      <c r="IH75" s="18"/>
      <c r="II75" s="18"/>
    </row>
    <row r="76" spans="1:243" s="17" customFormat="1" ht="47.25">
      <c r="A76" s="64">
        <v>64</v>
      </c>
      <c r="B76" s="60" t="s">
        <v>172</v>
      </c>
      <c r="C76" s="58" t="s">
        <v>97</v>
      </c>
      <c r="D76" s="65">
        <v>7</v>
      </c>
      <c r="E76" s="66" t="s">
        <v>130</v>
      </c>
      <c r="F76" s="40">
        <v>394.17</v>
      </c>
      <c r="G76" s="41"/>
      <c r="H76" s="41"/>
      <c r="I76" s="42" t="s">
        <v>34</v>
      </c>
      <c r="J76" s="43">
        <f>IF(I76="Less(-)",-1,1)</f>
        <v>1</v>
      </c>
      <c r="K76" s="41" t="s">
        <v>35</v>
      </c>
      <c r="L76" s="41" t="s">
        <v>4</v>
      </c>
      <c r="M76" s="44"/>
      <c r="N76" s="41"/>
      <c r="O76" s="41"/>
      <c r="P76" s="45"/>
      <c r="Q76" s="41"/>
      <c r="R76" s="41"/>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6">
        <f>ROUND(total_amount_ba($B$2,$D$2,D76,F76,J76,K76,M76),0)</f>
        <v>2759</v>
      </c>
      <c r="BB76" s="47">
        <f>BA76+SUM(N76:AZ76)</f>
        <v>2759</v>
      </c>
      <c r="BC76" s="48" t="str">
        <f>SpellNumber(L76,BB76)</f>
        <v>INR  Two Thousand Seven Hundred &amp; Fifty Nine  Only</v>
      </c>
      <c r="IA76" s="17">
        <v>64</v>
      </c>
      <c r="IB76" s="17" t="s">
        <v>172</v>
      </c>
      <c r="IC76" s="17" t="s">
        <v>97</v>
      </c>
      <c r="ID76" s="17">
        <v>7</v>
      </c>
      <c r="IE76" s="18" t="s">
        <v>130</v>
      </c>
      <c r="IF76" s="18"/>
      <c r="IG76" s="18"/>
      <c r="IH76" s="18"/>
      <c r="II76" s="18"/>
    </row>
    <row r="77" spans="1:243" s="17" customFormat="1" ht="31.5">
      <c r="A77" s="64">
        <v>65</v>
      </c>
      <c r="B77" s="60" t="s">
        <v>173</v>
      </c>
      <c r="C77" s="58" t="s">
        <v>98</v>
      </c>
      <c r="D77" s="68"/>
      <c r="E77" s="69"/>
      <c r="F77" s="69"/>
      <c r="G77" s="69"/>
      <c r="H77" s="69"/>
      <c r="I77" s="69"/>
      <c r="J77" s="69"/>
      <c r="K77" s="69"/>
      <c r="L77" s="69"/>
      <c r="M77" s="69"/>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1"/>
      <c r="IA77" s="17">
        <v>65</v>
      </c>
      <c r="IB77" s="17" t="s">
        <v>173</v>
      </c>
      <c r="IC77" s="17" t="s">
        <v>98</v>
      </c>
      <c r="IE77" s="18"/>
      <c r="IF77" s="18"/>
      <c r="IG77" s="18"/>
      <c r="IH77" s="18"/>
      <c r="II77" s="18"/>
    </row>
    <row r="78" spans="1:243" s="17" customFormat="1" ht="15.75">
      <c r="A78" s="64">
        <v>66</v>
      </c>
      <c r="B78" s="60" t="s">
        <v>174</v>
      </c>
      <c r="C78" s="58" t="s">
        <v>99</v>
      </c>
      <c r="D78" s="65">
        <v>2</v>
      </c>
      <c r="E78" s="66" t="s">
        <v>130</v>
      </c>
      <c r="F78" s="40">
        <v>78.56</v>
      </c>
      <c r="G78" s="41"/>
      <c r="H78" s="41"/>
      <c r="I78" s="42" t="s">
        <v>34</v>
      </c>
      <c r="J78" s="43">
        <f aca="true" t="shared" si="0" ref="J78:J83">IF(I78="Less(-)",-1,1)</f>
        <v>1</v>
      </c>
      <c r="K78" s="41" t="s">
        <v>35</v>
      </c>
      <c r="L78" s="41" t="s">
        <v>4</v>
      </c>
      <c r="M78" s="44"/>
      <c r="N78" s="41"/>
      <c r="O78" s="41"/>
      <c r="P78" s="45"/>
      <c r="Q78" s="41"/>
      <c r="R78" s="41"/>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6">
        <f aca="true" t="shared" si="1" ref="BA78:BA83">ROUND(total_amount_ba($B$2,$D$2,D78,F78,J78,K78,M78),0)</f>
        <v>157</v>
      </c>
      <c r="BB78" s="47">
        <f aca="true" t="shared" si="2" ref="BB78:BB83">BA78+SUM(N78:AZ78)</f>
        <v>157</v>
      </c>
      <c r="BC78" s="48" t="str">
        <f aca="true" t="shared" si="3" ref="BC78:BC83">SpellNumber(L78,BB78)</f>
        <v>INR  One Hundred &amp; Fifty Seven  Only</v>
      </c>
      <c r="IA78" s="17">
        <v>66</v>
      </c>
      <c r="IB78" s="17" t="s">
        <v>174</v>
      </c>
      <c r="IC78" s="17" t="s">
        <v>99</v>
      </c>
      <c r="ID78" s="17">
        <v>2</v>
      </c>
      <c r="IE78" s="18" t="s">
        <v>130</v>
      </c>
      <c r="IF78" s="18"/>
      <c r="IG78" s="18"/>
      <c r="IH78" s="18"/>
      <c r="II78" s="18"/>
    </row>
    <row r="79" spans="1:243" s="17" customFormat="1" ht="15.75">
      <c r="A79" s="64">
        <v>67</v>
      </c>
      <c r="B79" s="60" t="s">
        <v>175</v>
      </c>
      <c r="C79" s="58" t="s">
        <v>100</v>
      </c>
      <c r="D79" s="68"/>
      <c r="E79" s="69"/>
      <c r="F79" s="69"/>
      <c r="G79" s="69"/>
      <c r="H79" s="69"/>
      <c r="I79" s="69"/>
      <c r="J79" s="69"/>
      <c r="K79" s="69"/>
      <c r="L79" s="69"/>
      <c r="M79" s="69"/>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1"/>
      <c r="IA79" s="17">
        <v>67</v>
      </c>
      <c r="IB79" s="17" t="s">
        <v>175</v>
      </c>
      <c r="IC79" s="17" t="s">
        <v>100</v>
      </c>
      <c r="IE79" s="18"/>
      <c r="IF79" s="18"/>
      <c r="IG79" s="18"/>
      <c r="IH79" s="18"/>
      <c r="II79" s="18"/>
    </row>
    <row r="80" spans="1:243" s="17" customFormat="1" ht="73.5" customHeight="1">
      <c r="A80" s="64">
        <v>68</v>
      </c>
      <c r="B80" s="60" t="s">
        <v>176</v>
      </c>
      <c r="C80" s="58" t="s">
        <v>101</v>
      </c>
      <c r="D80" s="65">
        <v>140</v>
      </c>
      <c r="E80" s="66" t="s">
        <v>180</v>
      </c>
      <c r="F80" s="40">
        <v>1494.55</v>
      </c>
      <c r="G80" s="41"/>
      <c r="H80" s="41"/>
      <c r="I80" s="42" t="s">
        <v>34</v>
      </c>
      <c r="J80" s="43">
        <f t="shared" si="0"/>
        <v>1</v>
      </c>
      <c r="K80" s="41" t="s">
        <v>35</v>
      </c>
      <c r="L80" s="41" t="s">
        <v>4</v>
      </c>
      <c r="M80" s="44"/>
      <c r="N80" s="41"/>
      <c r="O80" s="41"/>
      <c r="P80" s="45"/>
      <c r="Q80" s="41"/>
      <c r="R80" s="41"/>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6">
        <f t="shared" si="1"/>
        <v>209237</v>
      </c>
      <c r="BB80" s="47">
        <f t="shared" si="2"/>
        <v>209237</v>
      </c>
      <c r="BC80" s="48" t="str">
        <f t="shared" si="3"/>
        <v>INR  Two Lakh Nine Thousand Two Hundred &amp; Thirty Seven  Only</v>
      </c>
      <c r="IA80" s="17">
        <v>68</v>
      </c>
      <c r="IB80" s="67" t="s">
        <v>176</v>
      </c>
      <c r="IC80" s="17" t="s">
        <v>101</v>
      </c>
      <c r="ID80" s="17">
        <v>140</v>
      </c>
      <c r="IE80" s="18" t="s">
        <v>180</v>
      </c>
      <c r="IF80" s="18"/>
      <c r="IG80" s="18"/>
      <c r="IH80" s="18"/>
      <c r="II80" s="18"/>
    </row>
    <row r="81" spans="1:243" s="17" customFormat="1" ht="66" customHeight="1">
      <c r="A81" s="64">
        <v>69</v>
      </c>
      <c r="B81" s="60" t="s">
        <v>177</v>
      </c>
      <c r="C81" s="58" t="s">
        <v>102</v>
      </c>
      <c r="D81" s="65">
        <v>70</v>
      </c>
      <c r="E81" s="66" t="s">
        <v>180</v>
      </c>
      <c r="F81" s="40">
        <v>2455.33</v>
      </c>
      <c r="G81" s="41"/>
      <c r="H81" s="41"/>
      <c r="I81" s="42" t="s">
        <v>34</v>
      </c>
      <c r="J81" s="43">
        <f t="shared" si="0"/>
        <v>1</v>
      </c>
      <c r="K81" s="41" t="s">
        <v>35</v>
      </c>
      <c r="L81" s="41" t="s">
        <v>4</v>
      </c>
      <c r="M81" s="44"/>
      <c r="N81" s="41"/>
      <c r="O81" s="41"/>
      <c r="P81" s="45"/>
      <c r="Q81" s="41"/>
      <c r="R81" s="41"/>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6">
        <f t="shared" si="1"/>
        <v>171873</v>
      </c>
      <c r="BB81" s="47">
        <f t="shared" si="2"/>
        <v>171873</v>
      </c>
      <c r="BC81" s="48" t="str">
        <f t="shared" si="3"/>
        <v>INR  One Lakh Seventy One Thousand Eight Hundred &amp; Seventy Three  Only</v>
      </c>
      <c r="IA81" s="17">
        <v>69</v>
      </c>
      <c r="IB81" s="67" t="s">
        <v>177</v>
      </c>
      <c r="IC81" s="17" t="s">
        <v>102</v>
      </c>
      <c r="ID81" s="17">
        <v>70</v>
      </c>
      <c r="IE81" s="18" t="s">
        <v>180</v>
      </c>
      <c r="IF81" s="18"/>
      <c r="IG81" s="18"/>
      <c r="IH81" s="18"/>
      <c r="II81" s="18"/>
    </row>
    <row r="82" spans="1:243" s="17" customFormat="1" ht="409.5">
      <c r="A82" s="64">
        <v>70</v>
      </c>
      <c r="B82" s="60" t="s">
        <v>178</v>
      </c>
      <c r="C82" s="58" t="s">
        <v>103</v>
      </c>
      <c r="D82" s="65">
        <v>175</v>
      </c>
      <c r="E82" s="66" t="s">
        <v>180</v>
      </c>
      <c r="F82" s="40">
        <v>6763.01</v>
      </c>
      <c r="G82" s="41"/>
      <c r="H82" s="41"/>
      <c r="I82" s="42" t="s">
        <v>34</v>
      </c>
      <c r="J82" s="43">
        <f t="shared" si="0"/>
        <v>1</v>
      </c>
      <c r="K82" s="41" t="s">
        <v>35</v>
      </c>
      <c r="L82" s="41" t="s">
        <v>4</v>
      </c>
      <c r="M82" s="44"/>
      <c r="N82" s="41"/>
      <c r="O82" s="41"/>
      <c r="P82" s="45"/>
      <c r="Q82" s="41"/>
      <c r="R82" s="41"/>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6">
        <f t="shared" si="1"/>
        <v>1183527</v>
      </c>
      <c r="BB82" s="47">
        <f t="shared" si="2"/>
        <v>1183527</v>
      </c>
      <c r="BC82" s="48" t="str">
        <f t="shared" si="3"/>
        <v>INR  Eleven Lakh Eighty Three Thousand Five Hundred &amp; Twenty Seven  Only</v>
      </c>
      <c r="IA82" s="17">
        <v>70</v>
      </c>
      <c r="IB82" s="67" t="s">
        <v>178</v>
      </c>
      <c r="IC82" s="17" t="s">
        <v>103</v>
      </c>
      <c r="ID82" s="17">
        <v>175</v>
      </c>
      <c r="IE82" s="18" t="s">
        <v>180</v>
      </c>
      <c r="IF82" s="18"/>
      <c r="IG82" s="18"/>
      <c r="IH82" s="18"/>
      <c r="II82" s="18"/>
    </row>
    <row r="83" spans="1:243" s="17" customFormat="1" ht="106.5" customHeight="1">
      <c r="A83" s="64">
        <v>71</v>
      </c>
      <c r="B83" s="60" t="s">
        <v>179</v>
      </c>
      <c r="C83" s="58" t="s">
        <v>104</v>
      </c>
      <c r="D83" s="65">
        <v>8.4</v>
      </c>
      <c r="E83" s="66" t="s">
        <v>180</v>
      </c>
      <c r="F83" s="40">
        <v>1954.84</v>
      </c>
      <c r="G83" s="41"/>
      <c r="H83" s="41"/>
      <c r="I83" s="42" t="s">
        <v>34</v>
      </c>
      <c r="J83" s="43">
        <f t="shared" si="0"/>
        <v>1</v>
      </c>
      <c r="K83" s="41" t="s">
        <v>35</v>
      </c>
      <c r="L83" s="41" t="s">
        <v>4</v>
      </c>
      <c r="M83" s="44"/>
      <c r="N83" s="41"/>
      <c r="O83" s="41"/>
      <c r="P83" s="45"/>
      <c r="Q83" s="41"/>
      <c r="R83" s="41"/>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6">
        <f t="shared" si="1"/>
        <v>16421</v>
      </c>
      <c r="BB83" s="47">
        <f t="shared" si="2"/>
        <v>16421</v>
      </c>
      <c r="BC83" s="48" t="str">
        <f t="shared" si="3"/>
        <v>INR  Sixteen Thousand Four Hundred &amp; Twenty One  Only</v>
      </c>
      <c r="IA83" s="17">
        <v>71</v>
      </c>
      <c r="IB83" s="67" t="s">
        <v>179</v>
      </c>
      <c r="IC83" s="17" t="s">
        <v>104</v>
      </c>
      <c r="ID83" s="17">
        <v>8.4</v>
      </c>
      <c r="IE83" s="18" t="s">
        <v>180</v>
      </c>
      <c r="IF83" s="18"/>
      <c r="IG83" s="18"/>
      <c r="IH83" s="18"/>
      <c r="II83" s="18"/>
    </row>
    <row r="84" spans="1:55" ht="39" customHeight="1">
      <c r="A84" s="23" t="s">
        <v>36</v>
      </c>
      <c r="B84" s="49"/>
      <c r="C84" s="50"/>
      <c r="D84" s="51"/>
      <c r="E84" s="51"/>
      <c r="F84" s="51"/>
      <c r="G84" s="51"/>
      <c r="H84" s="52"/>
      <c r="I84" s="52"/>
      <c r="J84" s="52"/>
      <c r="K84" s="52"/>
      <c r="L84" s="53"/>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5">
        <f>ROUND(SUM(BA13:BA83),0)</f>
        <v>2200498</v>
      </c>
      <c r="BB84" s="55">
        <f>ROUND(SUM(BB23:BB83),0)</f>
        <v>2181772</v>
      </c>
      <c r="BC84" s="56" t="str">
        <f>SpellNumber(L84,BB84)</f>
        <v>  Twenty One Lakh Eighty One Thousand Seven Hundred &amp; Seventy Two  Only</v>
      </c>
    </row>
    <row r="85" spans="1:55" ht="36.75" customHeight="1">
      <c r="A85" s="24" t="s">
        <v>37</v>
      </c>
      <c r="B85" s="25"/>
      <c r="C85" s="26"/>
      <c r="D85" s="27"/>
      <c r="E85" s="36" t="s">
        <v>42</v>
      </c>
      <c r="F85" s="37"/>
      <c r="G85" s="28"/>
      <c r="H85" s="29"/>
      <c r="I85" s="29"/>
      <c r="J85" s="29"/>
      <c r="K85" s="30"/>
      <c r="L85" s="31"/>
      <c r="M85" s="32"/>
      <c r="N85" s="33"/>
      <c r="O85" s="22"/>
      <c r="P85" s="22"/>
      <c r="Q85" s="22"/>
      <c r="R85" s="22"/>
      <c r="S85" s="22"/>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4">
        <f>IF(ISBLANK(F85),0,IF(E85="Excess (+)",ROUND(BA84+(BA84*F85),2),IF(E85="Less (-)",ROUND(BA84+(BA84*F85*(-1)),2),IF(E85="At Par",BA84,0))))</f>
        <v>0</v>
      </c>
      <c r="BB85" s="35">
        <f>ROUND(BA85,0)</f>
        <v>0</v>
      </c>
      <c r="BC85" s="21" t="str">
        <f>SpellNumber($E$2,BB85)</f>
        <v>INR Zero Only</v>
      </c>
    </row>
    <row r="86" spans="1:55" ht="33.75" customHeight="1">
      <c r="A86" s="23" t="s">
        <v>38</v>
      </c>
      <c r="B86" s="23"/>
      <c r="C86" s="77" t="str">
        <f>SpellNumber($E$2,BB85)</f>
        <v>INR Zero Only</v>
      </c>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row>
  </sheetData>
  <sheetProtection password="D850" sheet="1"/>
  <autoFilter ref="A11:BC86"/>
  <mergeCells count="44">
    <mergeCell ref="D77:BC77"/>
    <mergeCell ref="D79:BC79"/>
    <mergeCell ref="D64:BC64"/>
    <mergeCell ref="D66:BC66"/>
    <mergeCell ref="D68:BC68"/>
    <mergeCell ref="D70:BC70"/>
    <mergeCell ref="D72:BC72"/>
    <mergeCell ref="D74:BC74"/>
    <mergeCell ref="D13:BC13"/>
    <mergeCell ref="D14:BC14"/>
    <mergeCell ref="D16:BC16"/>
    <mergeCell ref="D18:BC18"/>
    <mergeCell ref="D20:BC20"/>
    <mergeCell ref="D22:BC22"/>
    <mergeCell ref="D24:BC24"/>
    <mergeCell ref="D25:BC25"/>
    <mergeCell ref="D27:BC27"/>
    <mergeCell ref="D28:BC28"/>
    <mergeCell ref="C86:BC86"/>
    <mergeCell ref="D29:BC29"/>
    <mergeCell ref="D31:BC31"/>
    <mergeCell ref="D34:BC34"/>
    <mergeCell ref="D35:BC35"/>
    <mergeCell ref="D37:BC37"/>
    <mergeCell ref="D39:BC39"/>
    <mergeCell ref="D42:BC42"/>
    <mergeCell ref="D44:BC44"/>
    <mergeCell ref="D45:BC45"/>
    <mergeCell ref="A1:L1"/>
    <mergeCell ref="A4:BC4"/>
    <mergeCell ref="A5:BC5"/>
    <mergeCell ref="A6:BC6"/>
    <mergeCell ref="A7:BC7"/>
    <mergeCell ref="B8:BC8"/>
    <mergeCell ref="D56:BC56"/>
    <mergeCell ref="D57:BC57"/>
    <mergeCell ref="D62:BC62"/>
    <mergeCell ref="D63:BC63"/>
    <mergeCell ref="A9:BC9"/>
    <mergeCell ref="D47:BC47"/>
    <mergeCell ref="D48:BC48"/>
    <mergeCell ref="D50:BC50"/>
    <mergeCell ref="D53:BC53"/>
    <mergeCell ref="D54:BC54"/>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list" allowBlank="1" showErrorMessage="1" sqref="E8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allowBlank="1" showErrorMessage="1" sqref="D13:D14 K15 D16 K17 D18 K19 D20 K21 D22 K23 D24:D25 K26 D27:D29 K30 D31 K32:K33 D34:D35 K36 D37 K38 D39 K40:K41 D42 K43 D44:D45 K46 D47:D48 K49 D50 K51:K52 D53:D54 K55 D56:D57 K58:K61 D62:D64 K65 D66 K67 D68 K69 D70 K71 D72 K73 D74 K75:K76 D77 K78 K80:K83 D7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30:H30 G32:H33 G36:H36 G38:H38 G40:H41 G43:H43 G46:H46 G49:H49 G51:H52 G55:H55 G58:H61 G65:H65 G67:H67 G69:H69 G71:H71 G73:H73 G75:H76 G78:H78 G80:H83">
      <formula1>0</formula1>
      <formula2>999999999999999</formula2>
    </dataValidation>
    <dataValidation allowBlank="1" showInputMessage="1" showErrorMessage="1" promptTitle="Addition / Deduction" prompt="Please Choose the correct One" sqref="J15 J17 J19 J21 J23 J26 J30 J32:J33 J36 J38 J40:J41 J43 J46 J49 J51:J52 J55 J58:J61 J65 J67 J69 J71 J73 J75:J76 J78 J80:J83">
      <formula1>0</formula1>
      <formula2>0</formula2>
    </dataValidation>
    <dataValidation type="list" showErrorMessage="1" sqref="I15 I17 I19 I21 I23 I26 I30 I32:I33 I36 I38 I40:I41 I43 I46 I49 I51:I52 I55 I58:I61 I65 I67 I69 I71 I73 I75:I76 I78 I80:I8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30:O30 N32:O33 N36:O36 N38:O38 N40:O41 N43:O43 N46:O46 N49:O49 N51:O52 N55:O55 N58:O61 N65:O65 N67:O67 N69:O69 N71:O71 N73:O73 N75:O76 N78:O78 N80: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30 R32:R33 R36 R38 R40:R41 R43 R46 R49 R51:R52 R55 R58:R61 R65 R67 R69 R71 R73 R75:R76 R78 R80: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30 Q32:Q33 Q36 Q38 Q40:Q41 Q43 Q46 Q49 Q51:Q52 Q55 Q58:Q61 Q65 Q67 Q69 Q71 Q73 Q75:Q76 Q78 Q80:Q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30 M32:M33 M36 M38 M40:M41 M43 M46 M49 M51:M52 M55 M58:M61 M65 M67 M69 M71 M73 M75:M76 M78 M80:M8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3 F26 F30 F32:F33 F36 F38 F40:F41 F43 F46 F49 F51:F52 F55 F58:F61 F65 F67 F69 F71 F73 F75:F76 F78 F80:F83">
      <formula1>0</formula1>
      <formula2>999999999999999</formula2>
    </dataValidation>
    <dataValidation allowBlank="1" showInputMessage="1" showErrorMessage="1" promptTitle="Itemcode/Make" prompt="Please enter text" sqref="C23:C83">
      <formula1>0</formula1>
      <formula2>0</formula2>
    </dataValidation>
    <dataValidation type="list" allowBlank="1" showInputMessage="1" showErrorMessage="1" sqref="L78 L79 L80 L81 L13 L14 L15 L16 L17 L18 L19 L20 L21 L22 L23 L24 L25 L26 L27 L28 L29 L30 L31 L32 L33 L34 L35 L36 L37 L38 L39 L40 L41 L42 L43 L44 L45 L46 L47 L48 L49 L50 L51 L52 L53 L54 L55 L56 L57 L58 L59 L60 L61 L62 L63 L64 L65 L66 L67 L68 L69 L70 L71 L72 L73 L74 L75 L76 L77 L83 L82">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39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2023-10-20T11:12:11Z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