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<sst xmlns="http://schemas.openxmlformats.org/spreadsheetml/2006/main" count="465" uniqueCount="150">
  <si>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</si>
  <si>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</si>
  <si>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</si>
  <si>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</si>
  <si>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</si>
  <si>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</si>
  <si>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</si>
  <si>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</si>
  <si>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</si>
  <si>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</si>
  <si>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</si>
  <si>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</si>
  <si>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</si>
  <si>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</si>
  <si>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</si>
  <si>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</si>
  <si>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</si>
  <si>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</si>
  <si>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</si>
  <si>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</si>
  <si>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</si>
  <si>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</si>
  <si>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</si>
  <si>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</si>
  <si>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</si>
  <si>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</si>
  <si>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</si>
  <si>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</si>
  <si>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</si>
  <si>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</si>
  <si>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</si>
  <si>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</si>
  <si>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</si>
  <si>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</si>
  <si>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</si>
  <si>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</si>
  <si>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</si>
  <si>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</si>
  <si>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</si>
  <si>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</si>
  <si>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</si>
  <si>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</si>
  <si>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</si>
  <si>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</si>
  <si>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</si>
  <si>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</si>
  <si>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</si>
  <si>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</si>
  <si>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</si>
  <si>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</si>
  <si>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</si>
  <si>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</si>
  <si>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</si>
  <si>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</si>
  <si>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</si>
  <si>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</si>
  <si>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</si>
  <si>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</si>
  <si>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</si>
  <si>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</si>
  <si>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no.25</t>
  </si>
  <si>
    <t>item no.26</t>
  </si>
  <si>
    <r>
      <t xml:space="preserve">TOTAL AMOUNT  
           in
     </t>
    </r>
    <r>
      <rPr>
        <b/>
        <sz val="11"/>
        <color indexed="10"/>
        <rFont val="Arial"/>
        <family val="2"/>
      </rPr>
      <t xml:space="preserve"> Rs.      P</t>
    </r>
  </si>
  <si>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</si>
  <si>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</si>
  <si>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</si>
  <si>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</si>
  <si>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</si>
  <si>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</si>
  <si>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</si>
  <si>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</si>
  <si>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</si>
  <si>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</si>
  <si>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</si>
  <si>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</si>
  <si>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</si>
  <si>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</si>
  <si>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</si>
  <si>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</si>
  <si>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</si>
  <si>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</si>
  <si>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</si>
  <si>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</si>
  <si>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</si>
  <si>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</si>
  <si>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</si>
  <si>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</si>
  <si>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</si>
  <si>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</si>
  <si>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</si>
  <si>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</si>
  <si>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no.40</t>
  </si>
  <si>
    <t>item no.41</t>
  </si>
  <si>
    <t>item no.42</t>
  </si>
  <si>
    <t>item no.43</t>
  </si>
  <si>
    <t>item no.44</t>
  </si>
  <si>
    <t>Nos.</t>
  </si>
  <si>
    <t>Supply and fixing of 105 x 50 mm DLP  trunking  white-system but without cover and partition etc. as required complete.</t>
  </si>
  <si>
    <t xml:space="preserve">Supply and fixing of following accessories suitable for 105 mm x 50 mm size  plastic trunking white system. </t>
  </si>
  <si>
    <t>85 mm flexible cover</t>
  </si>
  <si>
    <t xml:space="preserve">End cap </t>
  </si>
  <si>
    <t>separation partitions</t>
  </si>
  <si>
    <t>Joints for 85mm width cover</t>
  </si>
  <si>
    <t>base joints</t>
  </si>
  <si>
    <t>Supply and fixing of 32 x 20 mm DLP mini- trunking  white-system with independent cover  etc. as required complete.</t>
  </si>
  <si>
    <t xml:space="preserve">Supply and fixing of following accessories suitable for 32 mm x 20 mm size  plastic trunking white system. </t>
  </si>
  <si>
    <t>internal / external angle</t>
  </si>
  <si>
    <t>changeable flat angle</t>
  </si>
  <si>
    <t>flat junction</t>
  </si>
  <si>
    <t>Component</t>
  </si>
  <si>
    <t xml:space="preserve">Supplying and drawing following sizes of FRLS PVC insulated copper conductor, single core cable in the existing surface/ recessed steel/ PVC conduit as required. </t>
  </si>
  <si>
    <t xml:space="preserve">3 x 4 sq. mm </t>
  </si>
  <si>
    <t xml:space="preserve">Supplying and fixing following modular switch/ socket on the existing modular plate &amp; switch box including connections but excluding modular plate etc. as required. </t>
  </si>
  <si>
    <t xml:space="preserve">15/16 A switch </t>
  </si>
  <si>
    <t xml:space="preserve">6 pin 15/16 A socket outlet </t>
  </si>
  <si>
    <t xml:space="preserve">Supplying and fixing following Modular base &amp; cover plate on existing modular metal boxes etc. as required. </t>
  </si>
  <si>
    <t xml:space="preserve">3 Module </t>
  </si>
  <si>
    <t>S &amp; F following size of steel flexible pipe along with the accessories on surface etc as required</t>
  </si>
  <si>
    <t>25 mm</t>
  </si>
  <si>
    <t>32 mm</t>
  </si>
  <si>
    <t xml:space="preserve">Laying UTP cable enhanced cat 5/cat 6 cable in existing steel conduit pipe/GI pipe/ raceway / RCC pipe as reqd. the cost shall also include numbering of networking wire from room to rack as reqd. (wire will be supplied by dept) </t>
  </si>
  <si>
    <t>Fixing of RJ-45 modular box with cover plate or I/o box for internet  on surface/ recessed cutting the wall making good the same as required. ( box and cover plate will be supplied by dept.)</t>
  </si>
  <si>
    <t>Fixing of  Network rack on steel fastener including cartage from store to site as reqd complete.</t>
  </si>
  <si>
    <t>Metre</t>
  </si>
  <si>
    <t xml:space="preserve">No.  </t>
  </si>
  <si>
    <t>Meter</t>
  </si>
  <si>
    <t xml:space="preserve">3 x 2.5 sq. mm </t>
  </si>
  <si>
    <t xml:space="preserve"> Internal angles- adjustable from 80°-100°</t>
  </si>
  <si>
    <t>external angles- adjustable from 60°-120°</t>
  </si>
  <si>
    <t xml:space="preserve"> flat junction</t>
  </si>
  <si>
    <t xml:space="preserve"> flat angles</t>
  </si>
  <si>
    <t>Supplying, installation of Clip-on frame with finishing plate for 85mm cover for DLP plastic trunking 105mm x 50mm  etc. as reqd.</t>
  </si>
  <si>
    <t>3 module</t>
  </si>
  <si>
    <t>6 module</t>
  </si>
  <si>
    <t xml:space="preserve">Supplying and fixing following modular switch/ socket on the existing clip-on frame fixed on 85mm cover of 105 x 50 mm DLP plastic trunking including connections etc. as required complete. </t>
  </si>
  <si>
    <t xml:space="preserve">6 A switch </t>
  </si>
  <si>
    <t xml:space="preserve">20 A switch </t>
  </si>
  <si>
    <t xml:space="preserve">6 A pin 2/3 pin socket outlet </t>
  </si>
  <si>
    <t xml:space="preserve">6/16 A 3 pin socket outlet </t>
  </si>
  <si>
    <t xml:space="preserve">6 x 6 sq. mm </t>
  </si>
  <si>
    <r>
      <t>Locating fault</t>
    </r>
    <r>
      <rPr>
        <b/>
        <sz val="12"/>
        <color indexed="8"/>
        <rFont val="Times New Roman"/>
        <family val="1"/>
      </rPr>
      <t xml:space="preserve"> in wiring </t>
    </r>
    <r>
      <rPr>
        <sz val="12"/>
        <color indexed="8"/>
        <rFont val="Times New Roman"/>
        <family val="1"/>
      </rPr>
      <t>rectifying  removing &amp;  restoring supply the same &amp; making good the damages etc as reqd.</t>
    </r>
  </si>
  <si>
    <t xml:space="preserve">Supplying and fixing following rating, 240/415 V, 10 kA, "C" curve, miniature circuit breaker suitable for inductive load of following poles in the existing MCB DB complete with connections, testing and commissioning etc. as required. </t>
  </si>
  <si>
    <t>Triple pole and neutral 5 A to 32 A</t>
  </si>
  <si>
    <t>S &amp; F metal enclosure suitable for DP/TPN  MCB / DP ELCB on surface or recessed etc as reqd.</t>
  </si>
  <si>
    <t>item no.38</t>
  </si>
  <si>
    <t>item no.39</t>
  </si>
  <si>
    <t>Locating fault in wiring rectifying  removing &amp;  restoring supply the same &amp; making good the damages etc as reqd.</t>
  </si>
  <si>
    <t>NIT No:  Electrical/19/06/2023-1</t>
  </si>
  <si>
    <t>Name of Work: Providing additional power points and network points as per requirements for various classrooms and labs in
 DJAC Building, IIT Kanpur</t>
  </si>
  <si>
    <t>Tender Inviting Authority: DOIP,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</si>
</sst>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2"/>
      <name val="Times New Roman"/>
      <family val="1"/>
    </font>
    <font>
      <sz val="12"/>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2">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3" fillId="0" borderId="16"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2" fontId="7" fillId="0" borderId="15" xfId="5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center" vertical="center"/>
      <protection locked="0"/>
    </xf>
    <xf numFmtId="2" fontId="4" fillId="0" borderId="11" xfId="59" applyNumberFormat="1" applyFont="1" applyFill="1" applyBorder="1" applyAlignment="1">
      <alignment horizontal="center" vertical="center"/>
      <protection/>
    </xf>
    <xf numFmtId="2" fontId="4" fillId="0" borderId="11" xfId="56" applyNumberFormat="1" applyFont="1" applyFill="1" applyBorder="1" applyAlignment="1">
      <alignment horizontal="center" vertical="center"/>
      <protection/>
    </xf>
    <xf numFmtId="2" fontId="7" fillId="33" borderId="11" xfId="5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center" vertical="center" wrapText="1"/>
      <protection locked="0"/>
    </xf>
    <xf numFmtId="2" fontId="7" fillId="0" borderId="12" xfId="56" applyNumberFormat="1" applyFont="1" applyFill="1" applyBorder="1" applyAlignment="1" applyProtection="1">
      <alignment horizontal="center" vertical="center" wrapText="1"/>
      <protection locked="0"/>
    </xf>
    <xf numFmtId="2" fontId="7" fillId="0" borderId="16" xfId="59" applyNumberFormat="1" applyFont="1" applyFill="1" applyBorder="1" applyAlignment="1">
      <alignment horizontal="center" vertical="center"/>
      <protection/>
    </xf>
    <xf numFmtId="0" fontId="25" fillId="0" borderId="16" xfId="0" applyFont="1" applyFill="1" applyBorder="1" applyAlignment="1">
      <alignment horizontal="justify" vertical="top" wrapText="1"/>
    </xf>
    <xf numFmtId="2" fontId="25" fillId="0" borderId="16" xfId="0" applyNumberFormat="1" applyFont="1" applyFill="1" applyBorder="1" applyAlignment="1">
      <alignment horizontal="center" vertical="center"/>
    </xf>
    <xf numFmtId="0" fontId="25" fillId="0" borderId="16" xfId="0" applyFont="1" applyFill="1" applyBorder="1" applyAlignment="1">
      <alignment horizontal="center" vertical="center"/>
    </xf>
    <xf numFmtId="2" fontId="0" fillId="0" borderId="16" xfId="0" applyNumberFormat="1" applyFill="1" applyBorder="1" applyAlignment="1">
      <alignment horizontal="center" vertical="center"/>
    </xf>
    <xf numFmtId="0" fontId="64" fillId="0" borderId="16" xfId="0" applyFont="1" applyFill="1" applyBorder="1" applyAlignment="1">
      <alignment horizontal="justify" vertical="justify" wrapText="1"/>
    </xf>
    <xf numFmtId="2" fontId="64" fillId="0" borderId="16" xfId="0" applyNumberFormat="1" applyFont="1" applyFill="1" applyBorder="1" applyAlignment="1">
      <alignment horizontal="center" vertical="center"/>
    </xf>
    <xf numFmtId="0" fontId="64" fillId="0" borderId="16" xfId="0" applyFont="1" applyFill="1" applyBorder="1" applyAlignment="1">
      <alignment horizontal="center" vertical="center"/>
    </xf>
    <xf numFmtId="173" fontId="0" fillId="0" borderId="16" xfId="0" applyNumberFormat="1" applyFill="1" applyBorder="1" applyAlignment="1">
      <alignment horizontal="center" vertical="center"/>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0"/>
  <sheetViews>
    <sheetView showGridLines="0" zoomScale="75" zoomScaleNormal="75" zoomScalePageLayoutView="0" workbookViewId="0" topLeftCell="A49">
      <selection activeCell="BD67" sqref="BD67"/>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8" t="s">
        <v>149</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38.25" customHeight="1">
      <c r="A5" s="78" t="s">
        <v>148</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75" customHeight="1">
      <c r="A6" s="78" t="s">
        <v>147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58.5" customHeight="1">
      <c r="A8" s="11" t="s">
        <v>50</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62</v>
      </c>
      <c r="BB11" s="20" t="s">
        <v>32</v>
      </c>
      <c r="BC11" s="20" t="s">
        <v>33</v>
      </c>
      <c r="IE11" s="18"/>
      <c r="IF11" s="18"/>
      <c r="IG11" s="18"/>
      <c r="IH11" s="18"/>
      <c r="II11" s="18"/>
    </row>
    <row r="12" spans="1:243" s="17" customFormat="1" ht="15">
      <c r="A12" s="16">
        <v>1</v>
      </c>
      <c r="B12" s="16">
        <v>2</v>
      </c>
      <c r="C12" s="42">
        <v>3</v>
      </c>
      <c r="D12" s="44">
        <v>4</v>
      </c>
      <c r="E12" s="44">
        <v>5</v>
      </c>
      <c r="F12" s="44">
        <v>6</v>
      </c>
      <c r="G12" s="44">
        <v>7</v>
      </c>
      <c r="H12" s="44">
        <v>8</v>
      </c>
      <c r="I12" s="44">
        <v>9</v>
      </c>
      <c r="J12" s="44">
        <v>10</v>
      </c>
      <c r="K12" s="44">
        <v>11</v>
      </c>
      <c r="L12" s="44">
        <v>12</v>
      </c>
      <c r="M12" s="44">
        <v>13</v>
      </c>
      <c r="N12" s="44">
        <v>14</v>
      </c>
      <c r="O12" s="44">
        <v>15</v>
      </c>
      <c r="P12" s="44">
        <v>16</v>
      </c>
      <c r="Q12" s="44">
        <v>17</v>
      </c>
      <c r="R12" s="44">
        <v>18</v>
      </c>
      <c r="S12" s="44">
        <v>19</v>
      </c>
      <c r="T12" s="44">
        <v>20</v>
      </c>
      <c r="U12" s="44">
        <v>21</v>
      </c>
      <c r="V12" s="44">
        <v>22</v>
      </c>
      <c r="W12" s="44">
        <v>23</v>
      </c>
      <c r="X12" s="44">
        <v>24</v>
      </c>
      <c r="Y12" s="44">
        <v>25</v>
      </c>
      <c r="Z12" s="44">
        <v>26</v>
      </c>
      <c r="AA12" s="44">
        <v>27</v>
      </c>
      <c r="AB12" s="44">
        <v>28</v>
      </c>
      <c r="AC12" s="44">
        <v>29</v>
      </c>
      <c r="AD12" s="44">
        <v>30</v>
      </c>
      <c r="AE12" s="44">
        <v>31</v>
      </c>
      <c r="AF12" s="44">
        <v>32</v>
      </c>
      <c r="AG12" s="44">
        <v>33</v>
      </c>
      <c r="AH12" s="44">
        <v>34</v>
      </c>
      <c r="AI12" s="44">
        <v>35</v>
      </c>
      <c r="AJ12" s="44">
        <v>36</v>
      </c>
      <c r="AK12" s="44">
        <v>37</v>
      </c>
      <c r="AL12" s="44">
        <v>38</v>
      </c>
      <c r="AM12" s="44">
        <v>39</v>
      </c>
      <c r="AN12" s="44">
        <v>40</v>
      </c>
      <c r="AO12" s="44">
        <v>41</v>
      </c>
      <c r="AP12" s="44">
        <v>42</v>
      </c>
      <c r="AQ12" s="44">
        <v>43</v>
      </c>
      <c r="AR12" s="44">
        <v>44</v>
      </c>
      <c r="AS12" s="44">
        <v>45</v>
      </c>
      <c r="AT12" s="44">
        <v>46</v>
      </c>
      <c r="AU12" s="44">
        <v>47</v>
      </c>
      <c r="AV12" s="44">
        <v>48</v>
      </c>
      <c r="AW12" s="44">
        <v>49</v>
      </c>
      <c r="AX12" s="44">
        <v>50</v>
      </c>
      <c r="AY12" s="44">
        <v>51</v>
      </c>
      <c r="AZ12" s="44">
        <v>52</v>
      </c>
      <c r="BA12" s="53">
        <v>7</v>
      </c>
      <c r="BB12" s="53">
        <v>54</v>
      </c>
      <c r="BC12" s="53">
        <v>8</v>
      </c>
      <c r="IE12" s="18"/>
      <c r="IF12" s="18"/>
      <c r="IG12" s="18"/>
      <c r="IH12" s="18"/>
      <c r="II12" s="18"/>
    </row>
    <row r="13" spans="1:243" s="17" customFormat="1" ht="18">
      <c r="A13" s="53">
        <v>1</v>
      </c>
      <c r="B13" s="54" t="s">
        <v>109</v>
      </c>
      <c r="C13" s="52"/>
      <c r="D13" s="71"/>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3"/>
      <c r="IA13" s="17">
        <v>1</v>
      </c>
      <c r="IB13" s="17" t="s">
        <v>109</v>
      </c>
      <c r="IE13" s="18"/>
      <c r="IF13" s="18"/>
      <c r="IG13" s="18"/>
      <c r="IH13" s="18"/>
      <c r="II13" s="18"/>
    </row>
    <row r="14" spans="1:243" s="22" customFormat="1" ht="63">
      <c r="A14" s="50">
        <v>1.01</v>
      </c>
      <c r="B14" s="63" t="s">
        <v>110</v>
      </c>
      <c r="C14" s="38" t="s">
        <v>53</v>
      </c>
      <c r="D14" s="71"/>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3"/>
      <c r="IA14" s="22">
        <v>1.01</v>
      </c>
      <c r="IB14" s="22" t="s">
        <v>110</v>
      </c>
      <c r="IC14" s="22" t="s">
        <v>53</v>
      </c>
      <c r="IE14" s="23"/>
      <c r="IF14" s="23" t="s">
        <v>34</v>
      </c>
      <c r="IG14" s="23" t="s">
        <v>35</v>
      </c>
      <c r="IH14" s="23">
        <v>10</v>
      </c>
      <c r="II14" s="23" t="s">
        <v>36</v>
      </c>
    </row>
    <row r="15" spans="1:243" s="22" customFormat="1" ht="28.5">
      <c r="A15" s="50">
        <v>1.02</v>
      </c>
      <c r="B15" s="63" t="s">
        <v>126</v>
      </c>
      <c r="C15" s="38" t="s">
        <v>54</v>
      </c>
      <c r="D15" s="64">
        <v>300</v>
      </c>
      <c r="E15" s="65" t="s">
        <v>123</v>
      </c>
      <c r="F15" s="64">
        <v>120.12</v>
      </c>
      <c r="G15" s="55"/>
      <c r="H15" s="56"/>
      <c r="I15" s="57" t="s">
        <v>38</v>
      </c>
      <c r="J15" s="58">
        <f>IF(I15="Less(-)",-1,1)</f>
        <v>1</v>
      </c>
      <c r="K15" s="56" t="s">
        <v>39</v>
      </c>
      <c r="L15" s="56" t="s">
        <v>4</v>
      </c>
      <c r="M15" s="59"/>
      <c r="N15" s="56"/>
      <c r="O15" s="56"/>
      <c r="P15" s="60"/>
      <c r="Q15" s="56"/>
      <c r="R15" s="56"/>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1"/>
      <c r="BA15" s="62">
        <f>ROUND(total_amount_ba($B$2,$D$2,D15,F15,J15,K15,M15),0)</f>
        <v>36036</v>
      </c>
      <c r="BB15" s="45">
        <f>BA15+SUM(N15:AZ15)</f>
        <v>36036</v>
      </c>
      <c r="BC15" s="43" t="str">
        <f>SpellNumber(L15,BB15)</f>
        <v>INR  Thirty Six Thousand  &amp;Thirty Six  Only</v>
      </c>
      <c r="IA15" s="22">
        <v>1.02</v>
      </c>
      <c r="IB15" s="22" t="s">
        <v>126</v>
      </c>
      <c r="IC15" s="22" t="s">
        <v>54</v>
      </c>
      <c r="ID15" s="22">
        <v>300</v>
      </c>
      <c r="IE15" s="23" t="s">
        <v>123</v>
      </c>
      <c r="IF15" s="23"/>
      <c r="IG15" s="23"/>
      <c r="IH15" s="23"/>
      <c r="II15" s="23"/>
    </row>
    <row r="16" spans="1:243" s="22" customFormat="1" ht="35.25" customHeight="1">
      <c r="A16" s="50">
        <v>1.03</v>
      </c>
      <c r="B16" s="63" t="s">
        <v>111</v>
      </c>
      <c r="C16" s="38" t="s">
        <v>55</v>
      </c>
      <c r="D16" s="64">
        <v>2765</v>
      </c>
      <c r="E16" s="65" t="s">
        <v>123</v>
      </c>
      <c r="F16" s="66">
        <v>180.62</v>
      </c>
      <c r="G16" s="55"/>
      <c r="H16" s="56"/>
      <c r="I16" s="57" t="s">
        <v>38</v>
      </c>
      <c r="J16" s="58">
        <f>IF(I16="Less(-)",-1,1)</f>
        <v>1</v>
      </c>
      <c r="K16" s="56" t="s">
        <v>39</v>
      </c>
      <c r="L16" s="56" t="s">
        <v>4</v>
      </c>
      <c r="M16" s="59"/>
      <c r="N16" s="56"/>
      <c r="O16" s="56"/>
      <c r="P16" s="60"/>
      <c r="Q16" s="56"/>
      <c r="R16" s="56"/>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1"/>
      <c r="BA16" s="62">
        <f>ROUND(total_amount_ba($B$2,$D$2,D16,F16,J16,K16,M16),0)</f>
        <v>499414</v>
      </c>
      <c r="BB16" s="45">
        <f>BA16+SUM(N16:AZ16)</f>
        <v>499414</v>
      </c>
      <c r="BC16" s="43" t="str">
        <f>SpellNumber(L16,BB16)</f>
        <v>INR  Four Lakh Ninety Nine Thousand Four Hundred &amp; Fourteen  Only</v>
      </c>
      <c r="IA16" s="22">
        <v>1.03</v>
      </c>
      <c r="IB16" s="22" t="s">
        <v>111</v>
      </c>
      <c r="IC16" s="22" t="s">
        <v>55</v>
      </c>
      <c r="ID16" s="22">
        <v>2765</v>
      </c>
      <c r="IE16" s="23" t="s">
        <v>123</v>
      </c>
      <c r="IF16" s="23" t="s">
        <v>40</v>
      </c>
      <c r="IG16" s="23" t="s">
        <v>35</v>
      </c>
      <c r="IH16" s="23">
        <v>123.223</v>
      </c>
      <c r="II16" s="23" t="s">
        <v>37</v>
      </c>
    </row>
    <row r="17" spans="1:243" s="22" customFormat="1" ht="35.25" customHeight="1">
      <c r="A17" s="50">
        <v>1.04</v>
      </c>
      <c r="B17" s="63" t="s">
        <v>139</v>
      </c>
      <c r="C17" s="38" t="s">
        <v>63</v>
      </c>
      <c r="D17" s="64">
        <v>400</v>
      </c>
      <c r="E17" s="65" t="s">
        <v>123</v>
      </c>
      <c r="F17" s="66">
        <v>524.33</v>
      </c>
      <c r="G17" s="55"/>
      <c r="H17" s="56"/>
      <c r="I17" s="57" t="s">
        <v>38</v>
      </c>
      <c r="J17" s="58">
        <f aca="true" t="shared" si="0" ref="J17:J57">IF(I17="Less(-)",-1,1)</f>
        <v>1</v>
      </c>
      <c r="K17" s="56" t="s">
        <v>39</v>
      </c>
      <c r="L17" s="56" t="s">
        <v>4</v>
      </c>
      <c r="M17" s="59"/>
      <c r="N17" s="56"/>
      <c r="O17" s="56"/>
      <c r="P17" s="60"/>
      <c r="Q17" s="56"/>
      <c r="R17" s="56"/>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1"/>
      <c r="BA17" s="62">
        <f>ROUND(total_amount_ba($B$2,$D$2,D17,F17,J17,K17,M17),0)</f>
        <v>209732</v>
      </c>
      <c r="BB17" s="45">
        <f>BA17+SUM(N17:AZ17)</f>
        <v>209732</v>
      </c>
      <c r="BC17" s="43" t="str">
        <f>SpellNumber(L17,BB17)</f>
        <v>INR  Two Lakh Nine Thousand Seven Hundred &amp; Thirty Two  Only</v>
      </c>
      <c r="IA17" s="22">
        <v>1.04</v>
      </c>
      <c r="IB17" s="22" t="s">
        <v>139</v>
      </c>
      <c r="IC17" s="22" t="s">
        <v>63</v>
      </c>
      <c r="ID17" s="22">
        <v>400</v>
      </c>
      <c r="IE17" s="23" t="s">
        <v>123</v>
      </c>
      <c r="IF17" s="23"/>
      <c r="IG17" s="23"/>
      <c r="IH17" s="23"/>
      <c r="II17" s="23"/>
    </row>
    <row r="18" spans="1:243" s="22" customFormat="1" ht="94.5">
      <c r="A18" s="50">
        <v>1.05</v>
      </c>
      <c r="B18" s="63" t="s">
        <v>112</v>
      </c>
      <c r="C18" s="38" t="s">
        <v>56</v>
      </c>
      <c r="D18" s="71"/>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3"/>
      <c r="IA18" s="22">
        <v>1.05</v>
      </c>
      <c r="IB18" s="22" t="s">
        <v>112</v>
      </c>
      <c r="IC18" s="22" t="s">
        <v>56</v>
      </c>
      <c r="IE18" s="23"/>
      <c r="IF18" s="23" t="s">
        <v>41</v>
      </c>
      <c r="IG18" s="23" t="s">
        <v>42</v>
      </c>
      <c r="IH18" s="23">
        <v>213</v>
      </c>
      <c r="II18" s="23" t="s">
        <v>37</v>
      </c>
    </row>
    <row r="19" spans="1:243" s="22" customFormat="1" ht="28.5">
      <c r="A19" s="50">
        <v>1.06</v>
      </c>
      <c r="B19" s="63" t="s">
        <v>113</v>
      </c>
      <c r="C19" s="38" t="s">
        <v>64</v>
      </c>
      <c r="D19" s="64">
        <v>2</v>
      </c>
      <c r="E19" s="65" t="s">
        <v>124</v>
      </c>
      <c r="F19" s="66">
        <v>136.78</v>
      </c>
      <c r="G19" s="55"/>
      <c r="H19" s="56"/>
      <c r="I19" s="57" t="s">
        <v>38</v>
      </c>
      <c r="J19" s="58">
        <f t="shared" si="0"/>
        <v>1</v>
      </c>
      <c r="K19" s="56" t="s">
        <v>39</v>
      </c>
      <c r="L19" s="56" t="s">
        <v>4</v>
      </c>
      <c r="M19" s="59"/>
      <c r="N19" s="56"/>
      <c r="O19" s="56"/>
      <c r="P19" s="60"/>
      <c r="Q19" s="56"/>
      <c r="R19" s="56"/>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62">
        <f aca="true" t="shared" si="1" ref="BA19:BA57">ROUND(total_amount_ba($B$2,$D$2,D19,F19,J19,K19,M19),0)</f>
        <v>274</v>
      </c>
      <c r="BB19" s="45">
        <f aca="true" t="shared" si="2" ref="BB19:BB57">BA19+SUM(N19:AZ19)</f>
        <v>274</v>
      </c>
      <c r="BC19" s="43" t="str">
        <f aca="true" t="shared" si="3" ref="BC19:BC57">SpellNumber(L19,BB19)</f>
        <v>INR  Two Hundred &amp; Seventy Four  Only</v>
      </c>
      <c r="IA19" s="22">
        <v>1.06</v>
      </c>
      <c r="IB19" s="22" t="s">
        <v>113</v>
      </c>
      <c r="IC19" s="22" t="s">
        <v>64</v>
      </c>
      <c r="ID19" s="22">
        <v>2</v>
      </c>
      <c r="IE19" s="23" t="s">
        <v>124</v>
      </c>
      <c r="IF19" s="23"/>
      <c r="IG19" s="23"/>
      <c r="IH19" s="23"/>
      <c r="II19" s="23"/>
    </row>
    <row r="20" spans="1:243" s="22" customFormat="1" ht="28.5">
      <c r="A20" s="50">
        <v>1.07</v>
      </c>
      <c r="B20" s="63" t="s">
        <v>114</v>
      </c>
      <c r="C20" s="38" t="s">
        <v>65</v>
      </c>
      <c r="D20" s="64">
        <v>2</v>
      </c>
      <c r="E20" s="65" t="s">
        <v>124</v>
      </c>
      <c r="F20" s="66">
        <v>172.73</v>
      </c>
      <c r="G20" s="55"/>
      <c r="H20" s="56"/>
      <c r="I20" s="57" t="s">
        <v>38</v>
      </c>
      <c r="J20" s="58">
        <f t="shared" si="0"/>
        <v>1</v>
      </c>
      <c r="K20" s="56" t="s">
        <v>39</v>
      </c>
      <c r="L20" s="56" t="s">
        <v>4</v>
      </c>
      <c r="M20" s="59"/>
      <c r="N20" s="56"/>
      <c r="O20" s="56"/>
      <c r="P20" s="60"/>
      <c r="Q20" s="56"/>
      <c r="R20" s="56"/>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1"/>
      <c r="BA20" s="62">
        <f t="shared" si="1"/>
        <v>345</v>
      </c>
      <c r="BB20" s="45">
        <f t="shared" si="2"/>
        <v>345</v>
      </c>
      <c r="BC20" s="43" t="str">
        <f t="shared" si="3"/>
        <v>INR  Three Hundred &amp; Forty Five  Only</v>
      </c>
      <c r="IA20" s="22">
        <v>1.07</v>
      </c>
      <c r="IB20" s="22" t="s">
        <v>114</v>
      </c>
      <c r="IC20" s="22" t="s">
        <v>65</v>
      </c>
      <c r="ID20" s="22">
        <v>2</v>
      </c>
      <c r="IE20" s="23" t="s">
        <v>124</v>
      </c>
      <c r="IF20" s="23"/>
      <c r="IG20" s="23"/>
      <c r="IH20" s="23"/>
      <c r="II20" s="23"/>
    </row>
    <row r="21" spans="1:243" s="22" customFormat="1" ht="63">
      <c r="A21" s="50">
        <v>1.08</v>
      </c>
      <c r="B21" s="63" t="s">
        <v>115</v>
      </c>
      <c r="C21" s="38" t="s">
        <v>57</v>
      </c>
      <c r="D21" s="71"/>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3"/>
      <c r="IA21" s="22">
        <v>1.08</v>
      </c>
      <c r="IB21" s="22" t="s">
        <v>115</v>
      </c>
      <c r="IC21" s="22" t="s">
        <v>57</v>
      </c>
      <c r="IE21" s="23"/>
      <c r="IF21" s="23"/>
      <c r="IG21" s="23"/>
      <c r="IH21" s="23"/>
      <c r="II21" s="23"/>
    </row>
    <row r="22" spans="1:243" s="22" customFormat="1" ht="15.75">
      <c r="A22" s="50">
        <v>1.09</v>
      </c>
      <c r="B22" s="63" t="s">
        <v>116</v>
      </c>
      <c r="C22" s="38" t="s">
        <v>66</v>
      </c>
      <c r="D22" s="64">
        <v>4</v>
      </c>
      <c r="E22" s="65" t="s">
        <v>124</v>
      </c>
      <c r="F22" s="66">
        <v>132.4</v>
      </c>
      <c r="G22" s="55"/>
      <c r="H22" s="56"/>
      <c r="I22" s="57" t="s">
        <v>38</v>
      </c>
      <c r="J22" s="58">
        <f t="shared" si="0"/>
        <v>1</v>
      </c>
      <c r="K22" s="56" t="s">
        <v>39</v>
      </c>
      <c r="L22" s="56" t="s">
        <v>4</v>
      </c>
      <c r="M22" s="59"/>
      <c r="N22" s="56"/>
      <c r="O22" s="56"/>
      <c r="P22" s="60"/>
      <c r="Q22" s="56"/>
      <c r="R22" s="56"/>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1"/>
      <c r="BA22" s="62">
        <f t="shared" si="1"/>
        <v>530</v>
      </c>
      <c r="BB22" s="45">
        <f t="shared" si="2"/>
        <v>530</v>
      </c>
      <c r="BC22" s="43" t="str">
        <f t="shared" si="3"/>
        <v>INR  Five Hundred &amp; Thirty  Only</v>
      </c>
      <c r="IA22" s="22">
        <v>1.09</v>
      </c>
      <c r="IB22" s="22" t="s">
        <v>116</v>
      </c>
      <c r="IC22" s="22" t="s">
        <v>66</v>
      </c>
      <c r="ID22" s="22">
        <v>4</v>
      </c>
      <c r="IE22" s="23" t="s">
        <v>124</v>
      </c>
      <c r="IF22" s="23"/>
      <c r="IG22" s="23"/>
      <c r="IH22" s="23"/>
      <c r="II22" s="23"/>
    </row>
    <row r="23" spans="1:243" s="22" customFormat="1" ht="55.5" customHeight="1">
      <c r="A23" s="50">
        <v>1.1</v>
      </c>
      <c r="B23" s="67" t="s">
        <v>117</v>
      </c>
      <c r="C23" s="38" t="s">
        <v>58</v>
      </c>
      <c r="D23" s="71"/>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3"/>
      <c r="IA23" s="22">
        <v>1.1</v>
      </c>
      <c r="IB23" s="22" t="s">
        <v>117</v>
      </c>
      <c r="IC23" s="22" t="s">
        <v>58</v>
      </c>
      <c r="IE23" s="23"/>
      <c r="IF23" s="23" t="s">
        <v>34</v>
      </c>
      <c r="IG23" s="23" t="s">
        <v>43</v>
      </c>
      <c r="IH23" s="23">
        <v>10</v>
      </c>
      <c r="II23" s="23" t="s">
        <v>37</v>
      </c>
    </row>
    <row r="24" spans="1:243" s="22" customFormat="1" ht="28.5">
      <c r="A24" s="50">
        <v>1.11</v>
      </c>
      <c r="B24" s="67" t="s">
        <v>118</v>
      </c>
      <c r="C24" s="38" t="s">
        <v>67</v>
      </c>
      <c r="D24" s="68">
        <v>60</v>
      </c>
      <c r="E24" s="69" t="s">
        <v>125</v>
      </c>
      <c r="F24" s="66">
        <v>71.02</v>
      </c>
      <c r="G24" s="55"/>
      <c r="H24" s="56"/>
      <c r="I24" s="57" t="s">
        <v>38</v>
      </c>
      <c r="J24" s="58">
        <f t="shared" si="0"/>
        <v>1</v>
      </c>
      <c r="K24" s="56" t="s">
        <v>39</v>
      </c>
      <c r="L24" s="56" t="s">
        <v>4</v>
      </c>
      <c r="M24" s="59"/>
      <c r="N24" s="56"/>
      <c r="O24" s="56"/>
      <c r="P24" s="60"/>
      <c r="Q24" s="56"/>
      <c r="R24" s="56"/>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1"/>
      <c r="BA24" s="62">
        <f t="shared" si="1"/>
        <v>4261</v>
      </c>
      <c r="BB24" s="45">
        <f t="shared" si="2"/>
        <v>4261</v>
      </c>
      <c r="BC24" s="43" t="str">
        <f t="shared" si="3"/>
        <v>INR  Four Thousand Two Hundred &amp; Sixty One  Only</v>
      </c>
      <c r="IA24" s="22">
        <v>1.11</v>
      </c>
      <c r="IB24" s="22" t="s">
        <v>118</v>
      </c>
      <c r="IC24" s="22" t="s">
        <v>67</v>
      </c>
      <c r="ID24" s="22">
        <v>60</v>
      </c>
      <c r="IE24" s="23" t="s">
        <v>125</v>
      </c>
      <c r="IF24" s="23"/>
      <c r="IG24" s="23"/>
      <c r="IH24" s="23"/>
      <c r="II24" s="23"/>
    </row>
    <row r="25" spans="1:243" s="22" customFormat="1" ht="28.5">
      <c r="A25" s="50">
        <v>1.12</v>
      </c>
      <c r="B25" s="67" t="s">
        <v>119</v>
      </c>
      <c r="C25" s="38" t="s">
        <v>68</v>
      </c>
      <c r="D25" s="68">
        <v>50</v>
      </c>
      <c r="E25" s="69" t="s">
        <v>125</v>
      </c>
      <c r="F25" s="66">
        <v>83.3</v>
      </c>
      <c r="G25" s="55"/>
      <c r="H25" s="56"/>
      <c r="I25" s="57" t="s">
        <v>38</v>
      </c>
      <c r="J25" s="58">
        <f t="shared" si="0"/>
        <v>1</v>
      </c>
      <c r="K25" s="56" t="s">
        <v>39</v>
      </c>
      <c r="L25" s="56" t="s">
        <v>4</v>
      </c>
      <c r="M25" s="59"/>
      <c r="N25" s="56"/>
      <c r="O25" s="56"/>
      <c r="P25" s="60"/>
      <c r="Q25" s="56"/>
      <c r="R25" s="56"/>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1"/>
      <c r="BA25" s="62">
        <f t="shared" si="1"/>
        <v>4165</v>
      </c>
      <c r="BB25" s="45">
        <f t="shared" si="2"/>
        <v>4165</v>
      </c>
      <c r="BC25" s="43" t="str">
        <f t="shared" si="3"/>
        <v>INR  Four Thousand One Hundred &amp; Sixty Five  Only</v>
      </c>
      <c r="IA25" s="22">
        <v>1.12</v>
      </c>
      <c r="IB25" s="22" t="s">
        <v>119</v>
      </c>
      <c r="IC25" s="22" t="s">
        <v>68</v>
      </c>
      <c r="ID25" s="22">
        <v>50</v>
      </c>
      <c r="IE25" s="23" t="s">
        <v>125</v>
      </c>
      <c r="IF25" s="23" t="s">
        <v>40</v>
      </c>
      <c r="IG25" s="23" t="s">
        <v>35</v>
      </c>
      <c r="IH25" s="23">
        <v>123.223</v>
      </c>
      <c r="II25" s="23" t="s">
        <v>37</v>
      </c>
    </row>
    <row r="26" spans="1:243" s="22" customFormat="1" ht="126">
      <c r="A26" s="50">
        <v>1.13</v>
      </c>
      <c r="B26" s="67" t="s">
        <v>120</v>
      </c>
      <c r="C26" s="38" t="s">
        <v>69</v>
      </c>
      <c r="D26" s="68">
        <v>12000</v>
      </c>
      <c r="E26" s="69" t="s">
        <v>125</v>
      </c>
      <c r="F26" s="70">
        <v>18.413</v>
      </c>
      <c r="G26" s="55"/>
      <c r="H26" s="56"/>
      <c r="I26" s="57" t="s">
        <v>38</v>
      </c>
      <c r="J26" s="58">
        <f t="shared" si="0"/>
        <v>1</v>
      </c>
      <c r="K26" s="56" t="s">
        <v>39</v>
      </c>
      <c r="L26" s="56" t="s">
        <v>4</v>
      </c>
      <c r="M26" s="59"/>
      <c r="N26" s="56"/>
      <c r="O26" s="56"/>
      <c r="P26" s="60"/>
      <c r="Q26" s="56"/>
      <c r="R26" s="56"/>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1"/>
      <c r="BA26" s="62">
        <f t="shared" si="1"/>
        <v>220956</v>
      </c>
      <c r="BB26" s="45">
        <f t="shared" si="2"/>
        <v>220956</v>
      </c>
      <c r="BC26" s="43" t="str">
        <f t="shared" si="3"/>
        <v>INR  Two Lakh Twenty Thousand Nine Hundred &amp; Fifty Six  Only</v>
      </c>
      <c r="IA26" s="22">
        <v>1.13</v>
      </c>
      <c r="IB26" s="22" t="s">
        <v>120</v>
      </c>
      <c r="IC26" s="22" t="s">
        <v>69</v>
      </c>
      <c r="ID26" s="22">
        <v>12000</v>
      </c>
      <c r="IE26" s="23" t="s">
        <v>125</v>
      </c>
      <c r="IF26" s="23" t="s">
        <v>44</v>
      </c>
      <c r="IG26" s="23" t="s">
        <v>45</v>
      </c>
      <c r="IH26" s="23">
        <v>10</v>
      </c>
      <c r="II26" s="23" t="s">
        <v>37</v>
      </c>
    </row>
    <row r="27" spans="1:243" s="22" customFormat="1" ht="94.5">
      <c r="A27" s="50">
        <v>1.14</v>
      </c>
      <c r="B27" s="67" t="s">
        <v>121</v>
      </c>
      <c r="C27" s="38" t="s">
        <v>70</v>
      </c>
      <c r="D27" s="68">
        <v>200</v>
      </c>
      <c r="E27" s="69" t="s">
        <v>96</v>
      </c>
      <c r="F27" s="66">
        <v>79.79</v>
      </c>
      <c r="G27" s="55"/>
      <c r="H27" s="56"/>
      <c r="I27" s="57" t="s">
        <v>38</v>
      </c>
      <c r="J27" s="58">
        <f t="shared" si="0"/>
        <v>1</v>
      </c>
      <c r="K27" s="56" t="s">
        <v>39</v>
      </c>
      <c r="L27" s="56" t="s">
        <v>4</v>
      </c>
      <c r="M27" s="59"/>
      <c r="N27" s="56"/>
      <c r="O27" s="56"/>
      <c r="P27" s="60"/>
      <c r="Q27" s="56"/>
      <c r="R27" s="56"/>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1"/>
      <c r="BA27" s="62">
        <f t="shared" si="1"/>
        <v>15958</v>
      </c>
      <c r="BB27" s="45">
        <f t="shared" si="2"/>
        <v>15958</v>
      </c>
      <c r="BC27" s="43" t="str">
        <f t="shared" si="3"/>
        <v>INR  Fifteen Thousand Nine Hundred &amp; Fifty Eight  Only</v>
      </c>
      <c r="IA27" s="22">
        <v>1.14</v>
      </c>
      <c r="IB27" s="22" t="s">
        <v>121</v>
      </c>
      <c r="IC27" s="22" t="s">
        <v>70</v>
      </c>
      <c r="ID27" s="22">
        <v>200</v>
      </c>
      <c r="IE27" s="23" t="s">
        <v>96</v>
      </c>
      <c r="IF27" s="23"/>
      <c r="IG27" s="23"/>
      <c r="IH27" s="23"/>
      <c r="II27" s="23"/>
    </row>
    <row r="28" spans="1:243" s="22" customFormat="1" ht="47.25">
      <c r="A28" s="50">
        <v>1.15</v>
      </c>
      <c r="B28" s="67" t="s">
        <v>122</v>
      </c>
      <c r="C28" s="38" t="s">
        <v>71</v>
      </c>
      <c r="D28" s="68">
        <v>2</v>
      </c>
      <c r="E28" s="69" t="s">
        <v>96</v>
      </c>
      <c r="F28" s="66">
        <v>256.9</v>
      </c>
      <c r="G28" s="55"/>
      <c r="H28" s="56"/>
      <c r="I28" s="57" t="s">
        <v>38</v>
      </c>
      <c r="J28" s="58">
        <f t="shared" si="0"/>
        <v>1</v>
      </c>
      <c r="K28" s="56" t="s">
        <v>39</v>
      </c>
      <c r="L28" s="56" t="s">
        <v>4</v>
      </c>
      <c r="M28" s="59"/>
      <c r="N28" s="56"/>
      <c r="O28" s="56"/>
      <c r="P28" s="60"/>
      <c r="Q28" s="56"/>
      <c r="R28" s="56"/>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1"/>
      <c r="BA28" s="62">
        <f t="shared" si="1"/>
        <v>514</v>
      </c>
      <c r="BB28" s="45">
        <f t="shared" si="2"/>
        <v>514</v>
      </c>
      <c r="BC28" s="43" t="str">
        <f t="shared" si="3"/>
        <v>INR  Five Hundred &amp; Fourteen  Only</v>
      </c>
      <c r="IA28" s="22">
        <v>1.15</v>
      </c>
      <c r="IB28" s="22" t="s">
        <v>122</v>
      </c>
      <c r="IC28" s="22" t="s">
        <v>71</v>
      </c>
      <c r="ID28" s="22">
        <v>2</v>
      </c>
      <c r="IE28" s="23" t="s">
        <v>96</v>
      </c>
      <c r="IF28" s="23"/>
      <c r="IG28" s="23"/>
      <c r="IH28" s="23"/>
      <c r="II28" s="23"/>
    </row>
    <row r="29" spans="1:243" s="22" customFormat="1" ht="63">
      <c r="A29" s="50">
        <v>1.16</v>
      </c>
      <c r="B29" s="67" t="s">
        <v>104</v>
      </c>
      <c r="C29" s="38" t="s">
        <v>72</v>
      </c>
      <c r="D29" s="68">
        <v>120</v>
      </c>
      <c r="E29" s="69" t="s">
        <v>125</v>
      </c>
      <c r="F29" s="64">
        <v>227.97</v>
      </c>
      <c r="G29" s="55"/>
      <c r="H29" s="56"/>
      <c r="I29" s="57" t="s">
        <v>38</v>
      </c>
      <c r="J29" s="58">
        <f t="shared" si="0"/>
        <v>1</v>
      </c>
      <c r="K29" s="56" t="s">
        <v>39</v>
      </c>
      <c r="L29" s="56" t="s">
        <v>4</v>
      </c>
      <c r="M29" s="59"/>
      <c r="N29" s="56"/>
      <c r="O29" s="56"/>
      <c r="P29" s="60"/>
      <c r="Q29" s="56"/>
      <c r="R29" s="56"/>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1"/>
      <c r="BA29" s="62">
        <f t="shared" si="1"/>
        <v>27356</v>
      </c>
      <c r="BB29" s="45">
        <f t="shared" si="2"/>
        <v>27356</v>
      </c>
      <c r="BC29" s="43" t="str">
        <f t="shared" si="3"/>
        <v>INR  Twenty Seven Thousand Three Hundred &amp; Fifty Six  Only</v>
      </c>
      <c r="IA29" s="22">
        <v>1.16</v>
      </c>
      <c r="IB29" s="22" t="s">
        <v>104</v>
      </c>
      <c r="IC29" s="22" t="s">
        <v>72</v>
      </c>
      <c r="ID29" s="22">
        <v>120</v>
      </c>
      <c r="IE29" s="23" t="s">
        <v>125</v>
      </c>
      <c r="IF29" s="23"/>
      <c r="IG29" s="23"/>
      <c r="IH29" s="23"/>
      <c r="II29" s="23"/>
    </row>
    <row r="30" spans="1:243" s="22" customFormat="1" ht="63">
      <c r="A30" s="50">
        <v>1.17</v>
      </c>
      <c r="B30" s="67" t="s">
        <v>105</v>
      </c>
      <c r="C30" s="38" t="s">
        <v>73</v>
      </c>
      <c r="D30" s="71"/>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3"/>
      <c r="IA30" s="22">
        <v>1.17</v>
      </c>
      <c r="IB30" s="22" t="s">
        <v>105</v>
      </c>
      <c r="IC30" s="22" t="s">
        <v>73</v>
      </c>
      <c r="IE30" s="23"/>
      <c r="IF30" s="23"/>
      <c r="IG30" s="23"/>
      <c r="IH30" s="23"/>
      <c r="II30" s="23"/>
    </row>
    <row r="31" spans="1:243" s="22" customFormat="1" ht="15.75">
      <c r="A31" s="50">
        <v>1.18</v>
      </c>
      <c r="B31" s="67" t="s">
        <v>100</v>
      </c>
      <c r="C31" s="38" t="s">
        <v>59</v>
      </c>
      <c r="D31" s="68">
        <v>4</v>
      </c>
      <c r="E31" s="69" t="s">
        <v>96</v>
      </c>
      <c r="F31" s="64">
        <v>150.81</v>
      </c>
      <c r="G31" s="55"/>
      <c r="H31" s="56"/>
      <c r="I31" s="57" t="s">
        <v>38</v>
      </c>
      <c r="J31" s="58">
        <f t="shared" si="0"/>
        <v>1</v>
      </c>
      <c r="K31" s="56" t="s">
        <v>39</v>
      </c>
      <c r="L31" s="56" t="s">
        <v>4</v>
      </c>
      <c r="M31" s="59"/>
      <c r="N31" s="56"/>
      <c r="O31" s="56"/>
      <c r="P31" s="60"/>
      <c r="Q31" s="56"/>
      <c r="R31" s="56"/>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1"/>
      <c r="BA31" s="62">
        <f t="shared" si="1"/>
        <v>603</v>
      </c>
      <c r="BB31" s="45">
        <f t="shared" si="2"/>
        <v>603</v>
      </c>
      <c r="BC31" s="43" t="str">
        <f t="shared" si="3"/>
        <v>INR  Six Hundred &amp; Three  Only</v>
      </c>
      <c r="IA31" s="22">
        <v>1.18</v>
      </c>
      <c r="IB31" s="22" t="s">
        <v>100</v>
      </c>
      <c r="IC31" s="22" t="s">
        <v>59</v>
      </c>
      <c r="ID31" s="22">
        <v>4</v>
      </c>
      <c r="IE31" s="23" t="s">
        <v>96</v>
      </c>
      <c r="IF31" s="23"/>
      <c r="IG31" s="23"/>
      <c r="IH31" s="23"/>
      <c r="II31" s="23"/>
    </row>
    <row r="32" spans="1:243" s="22" customFormat="1" ht="48" customHeight="1">
      <c r="A32" s="50">
        <v>1.19</v>
      </c>
      <c r="B32" s="67" t="s">
        <v>106</v>
      </c>
      <c r="C32" s="38" t="s">
        <v>74</v>
      </c>
      <c r="D32" s="68">
        <v>45</v>
      </c>
      <c r="E32" s="69" t="s">
        <v>96</v>
      </c>
      <c r="F32" s="64">
        <v>145.55</v>
      </c>
      <c r="G32" s="55"/>
      <c r="H32" s="56"/>
      <c r="I32" s="57" t="s">
        <v>38</v>
      </c>
      <c r="J32" s="58">
        <f t="shared" si="0"/>
        <v>1</v>
      </c>
      <c r="K32" s="56" t="s">
        <v>39</v>
      </c>
      <c r="L32" s="56" t="s">
        <v>4</v>
      </c>
      <c r="M32" s="59"/>
      <c r="N32" s="56"/>
      <c r="O32" s="56"/>
      <c r="P32" s="60"/>
      <c r="Q32" s="56"/>
      <c r="R32" s="56"/>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1"/>
      <c r="BA32" s="62">
        <f t="shared" si="1"/>
        <v>6550</v>
      </c>
      <c r="BB32" s="45">
        <f t="shared" si="2"/>
        <v>6550</v>
      </c>
      <c r="BC32" s="43" t="str">
        <f t="shared" si="3"/>
        <v>INR  Six Thousand Five Hundred &amp; Fifty  Only</v>
      </c>
      <c r="IA32" s="22">
        <v>1.19</v>
      </c>
      <c r="IB32" s="22" t="s">
        <v>106</v>
      </c>
      <c r="IC32" s="22" t="s">
        <v>74</v>
      </c>
      <c r="ID32" s="22">
        <v>45</v>
      </c>
      <c r="IE32" s="23" t="s">
        <v>96</v>
      </c>
      <c r="IF32" s="23"/>
      <c r="IG32" s="23"/>
      <c r="IH32" s="23"/>
      <c r="II32" s="23"/>
    </row>
    <row r="33" spans="1:243" s="22" customFormat="1" ht="19.5" customHeight="1">
      <c r="A33" s="50">
        <v>1.2</v>
      </c>
      <c r="B33" s="67" t="s">
        <v>107</v>
      </c>
      <c r="C33" s="38" t="s">
        <v>75</v>
      </c>
      <c r="D33" s="68">
        <v>22</v>
      </c>
      <c r="E33" s="69" t="s">
        <v>96</v>
      </c>
      <c r="F33" s="64">
        <v>123.63</v>
      </c>
      <c r="G33" s="55"/>
      <c r="H33" s="56"/>
      <c r="I33" s="57" t="s">
        <v>38</v>
      </c>
      <c r="J33" s="58">
        <f t="shared" si="0"/>
        <v>1</v>
      </c>
      <c r="K33" s="56" t="s">
        <v>39</v>
      </c>
      <c r="L33" s="56" t="s">
        <v>4</v>
      </c>
      <c r="M33" s="59"/>
      <c r="N33" s="56"/>
      <c r="O33" s="56"/>
      <c r="P33" s="60"/>
      <c r="Q33" s="56"/>
      <c r="R33" s="56"/>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1"/>
      <c r="BA33" s="62">
        <f t="shared" si="1"/>
        <v>2720</v>
      </c>
      <c r="BB33" s="45">
        <f t="shared" si="2"/>
        <v>2720</v>
      </c>
      <c r="BC33" s="43" t="str">
        <f t="shared" si="3"/>
        <v>INR  Two Thousand Seven Hundred &amp; Twenty  Only</v>
      </c>
      <c r="IA33" s="22">
        <v>1.2</v>
      </c>
      <c r="IB33" s="22" t="s">
        <v>107</v>
      </c>
      <c r="IC33" s="22" t="s">
        <v>75</v>
      </c>
      <c r="ID33" s="22">
        <v>22</v>
      </c>
      <c r="IE33" s="23" t="s">
        <v>96</v>
      </c>
      <c r="IF33" s="23"/>
      <c r="IG33" s="23"/>
      <c r="IH33" s="23"/>
      <c r="II33" s="23"/>
    </row>
    <row r="34" spans="1:243" s="22" customFormat="1" ht="30.75" customHeight="1">
      <c r="A34" s="50">
        <v>1.21</v>
      </c>
      <c r="B34" s="67" t="s">
        <v>108</v>
      </c>
      <c r="C34" s="38" t="s">
        <v>76</v>
      </c>
      <c r="D34" s="68">
        <v>3</v>
      </c>
      <c r="E34" s="69" t="s">
        <v>96</v>
      </c>
      <c r="F34" s="64">
        <v>143.8</v>
      </c>
      <c r="G34" s="55"/>
      <c r="H34" s="56"/>
      <c r="I34" s="57" t="s">
        <v>38</v>
      </c>
      <c r="J34" s="58">
        <f t="shared" si="0"/>
        <v>1</v>
      </c>
      <c r="K34" s="56" t="s">
        <v>39</v>
      </c>
      <c r="L34" s="56" t="s">
        <v>4</v>
      </c>
      <c r="M34" s="59"/>
      <c r="N34" s="56"/>
      <c r="O34" s="56"/>
      <c r="P34" s="60"/>
      <c r="Q34" s="56"/>
      <c r="R34" s="56"/>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1"/>
      <c r="BA34" s="62">
        <f t="shared" si="1"/>
        <v>431</v>
      </c>
      <c r="BB34" s="45">
        <f t="shared" si="2"/>
        <v>431</v>
      </c>
      <c r="BC34" s="43" t="str">
        <f t="shared" si="3"/>
        <v>INR  Four Hundred &amp; Thirty One  Only</v>
      </c>
      <c r="IA34" s="22">
        <v>1.21</v>
      </c>
      <c r="IB34" s="22" t="s">
        <v>108</v>
      </c>
      <c r="IC34" s="22" t="s">
        <v>76</v>
      </c>
      <c r="ID34" s="22">
        <v>3</v>
      </c>
      <c r="IE34" s="23" t="s">
        <v>96</v>
      </c>
      <c r="IF34" s="23"/>
      <c r="IG34" s="23"/>
      <c r="IH34" s="23"/>
      <c r="II34" s="23"/>
    </row>
    <row r="35" spans="1:243" s="22" customFormat="1" ht="63">
      <c r="A35" s="50">
        <v>1.22</v>
      </c>
      <c r="B35" s="67" t="s">
        <v>97</v>
      </c>
      <c r="C35" s="38" t="s">
        <v>77</v>
      </c>
      <c r="D35" s="68">
        <v>130</v>
      </c>
      <c r="E35" s="69" t="s">
        <v>125</v>
      </c>
      <c r="F35" s="64">
        <v>979.4</v>
      </c>
      <c r="G35" s="55"/>
      <c r="H35" s="56"/>
      <c r="I35" s="57" t="s">
        <v>38</v>
      </c>
      <c r="J35" s="58">
        <f t="shared" si="0"/>
        <v>1</v>
      </c>
      <c r="K35" s="56" t="s">
        <v>39</v>
      </c>
      <c r="L35" s="56" t="s">
        <v>4</v>
      </c>
      <c r="M35" s="59"/>
      <c r="N35" s="56"/>
      <c r="O35" s="56"/>
      <c r="P35" s="60"/>
      <c r="Q35" s="56"/>
      <c r="R35" s="56"/>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1"/>
      <c r="BA35" s="62">
        <f t="shared" si="1"/>
        <v>127322</v>
      </c>
      <c r="BB35" s="45">
        <f t="shared" si="2"/>
        <v>127322</v>
      </c>
      <c r="BC35" s="43" t="str">
        <f t="shared" si="3"/>
        <v>INR  One Lakh Twenty Seven Thousand Three Hundred &amp; Twenty Two  Only</v>
      </c>
      <c r="IA35" s="22">
        <v>1.22</v>
      </c>
      <c r="IB35" s="22" t="s">
        <v>97</v>
      </c>
      <c r="IC35" s="22" t="s">
        <v>77</v>
      </c>
      <c r="ID35" s="22">
        <v>130</v>
      </c>
      <c r="IE35" s="23" t="s">
        <v>125</v>
      </c>
      <c r="IF35" s="23"/>
      <c r="IG35" s="23"/>
      <c r="IH35" s="23"/>
      <c r="II35" s="23"/>
    </row>
    <row r="36" spans="1:243" s="22" customFormat="1" ht="63">
      <c r="A36" s="50">
        <v>1.23</v>
      </c>
      <c r="B36" s="67" t="s">
        <v>98</v>
      </c>
      <c r="C36" s="38" t="s">
        <v>78</v>
      </c>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3"/>
      <c r="IA36" s="22">
        <v>1.23</v>
      </c>
      <c r="IB36" s="22" t="s">
        <v>98</v>
      </c>
      <c r="IC36" s="22" t="s">
        <v>78</v>
      </c>
      <c r="IE36" s="23"/>
      <c r="IF36" s="23"/>
      <c r="IG36" s="23"/>
      <c r="IH36" s="23"/>
      <c r="II36" s="23"/>
    </row>
    <row r="37" spans="1:243" s="22" customFormat="1" ht="28.5">
      <c r="A37" s="50">
        <v>1.24</v>
      </c>
      <c r="B37" s="67" t="s">
        <v>99</v>
      </c>
      <c r="C37" s="38" t="s">
        <v>79</v>
      </c>
      <c r="D37" s="68">
        <v>130</v>
      </c>
      <c r="E37" s="69" t="s">
        <v>125</v>
      </c>
      <c r="F37" s="64">
        <v>432.27</v>
      </c>
      <c r="G37" s="55"/>
      <c r="H37" s="56"/>
      <c r="I37" s="57" t="s">
        <v>38</v>
      </c>
      <c r="J37" s="58">
        <f t="shared" si="0"/>
        <v>1</v>
      </c>
      <c r="K37" s="56" t="s">
        <v>39</v>
      </c>
      <c r="L37" s="56" t="s">
        <v>4</v>
      </c>
      <c r="M37" s="59"/>
      <c r="N37" s="56"/>
      <c r="O37" s="56"/>
      <c r="P37" s="60"/>
      <c r="Q37" s="56"/>
      <c r="R37" s="56"/>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1"/>
      <c r="BA37" s="62">
        <f t="shared" si="1"/>
        <v>56195</v>
      </c>
      <c r="BB37" s="45">
        <f t="shared" si="2"/>
        <v>56195</v>
      </c>
      <c r="BC37" s="43" t="str">
        <f t="shared" si="3"/>
        <v>INR  Fifty Six Thousand One Hundred &amp; Ninety Five  Only</v>
      </c>
      <c r="IA37" s="22">
        <v>1.24</v>
      </c>
      <c r="IB37" s="22" t="s">
        <v>99</v>
      </c>
      <c r="IC37" s="22" t="s">
        <v>79</v>
      </c>
      <c r="ID37" s="22">
        <v>130</v>
      </c>
      <c r="IE37" s="23" t="s">
        <v>125</v>
      </c>
      <c r="IF37" s="23"/>
      <c r="IG37" s="23"/>
      <c r="IH37" s="23"/>
      <c r="II37" s="23"/>
    </row>
    <row r="38" spans="1:243" s="22" customFormat="1" ht="28.5">
      <c r="A38" s="50">
        <v>1.25</v>
      </c>
      <c r="B38" s="67" t="s">
        <v>100</v>
      </c>
      <c r="C38" s="38" t="s">
        <v>60</v>
      </c>
      <c r="D38" s="68">
        <v>40</v>
      </c>
      <c r="E38" s="69" t="s">
        <v>96</v>
      </c>
      <c r="F38" s="64">
        <v>194.65</v>
      </c>
      <c r="G38" s="55"/>
      <c r="H38" s="56"/>
      <c r="I38" s="57" t="s">
        <v>38</v>
      </c>
      <c r="J38" s="58">
        <f t="shared" si="0"/>
        <v>1</v>
      </c>
      <c r="K38" s="56" t="s">
        <v>39</v>
      </c>
      <c r="L38" s="56" t="s">
        <v>4</v>
      </c>
      <c r="M38" s="59"/>
      <c r="N38" s="56"/>
      <c r="O38" s="56"/>
      <c r="P38" s="60"/>
      <c r="Q38" s="56"/>
      <c r="R38" s="56"/>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1"/>
      <c r="BA38" s="62">
        <f t="shared" si="1"/>
        <v>7786</v>
      </c>
      <c r="BB38" s="45">
        <f t="shared" si="2"/>
        <v>7786</v>
      </c>
      <c r="BC38" s="43" t="str">
        <f t="shared" si="3"/>
        <v>INR  Seven Thousand Seven Hundred &amp; Eighty Six  Only</v>
      </c>
      <c r="IA38" s="22">
        <v>1.25</v>
      </c>
      <c r="IB38" s="22" t="s">
        <v>100</v>
      </c>
      <c r="IC38" s="22" t="s">
        <v>60</v>
      </c>
      <c r="ID38" s="22">
        <v>40</v>
      </c>
      <c r="IE38" s="23" t="s">
        <v>96</v>
      </c>
      <c r="IF38" s="23"/>
      <c r="IG38" s="23"/>
      <c r="IH38" s="23"/>
      <c r="II38" s="23"/>
    </row>
    <row r="39" spans="1:243" s="22" customFormat="1" ht="31.5">
      <c r="A39" s="50">
        <v>1.26</v>
      </c>
      <c r="B39" s="67" t="s">
        <v>127</v>
      </c>
      <c r="C39" s="38" t="s">
        <v>61</v>
      </c>
      <c r="D39" s="68">
        <v>13</v>
      </c>
      <c r="E39" s="69" t="s">
        <v>96</v>
      </c>
      <c r="F39" s="64">
        <v>539.24</v>
      </c>
      <c r="G39" s="55"/>
      <c r="H39" s="56"/>
      <c r="I39" s="57" t="s">
        <v>38</v>
      </c>
      <c r="J39" s="58">
        <f t="shared" si="0"/>
        <v>1</v>
      </c>
      <c r="K39" s="56" t="s">
        <v>39</v>
      </c>
      <c r="L39" s="56" t="s">
        <v>4</v>
      </c>
      <c r="M39" s="59"/>
      <c r="N39" s="56"/>
      <c r="O39" s="56"/>
      <c r="P39" s="60"/>
      <c r="Q39" s="56"/>
      <c r="R39" s="56"/>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1"/>
      <c r="BA39" s="62">
        <f t="shared" si="1"/>
        <v>7010</v>
      </c>
      <c r="BB39" s="45">
        <f t="shared" si="2"/>
        <v>7010</v>
      </c>
      <c r="BC39" s="43" t="str">
        <f t="shared" si="3"/>
        <v>INR  Seven Thousand  &amp;Ten  Only</v>
      </c>
      <c r="IA39" s="22">
        <v>1.26</v>
      </c>
      <c r="IB39" s="22" t="s">
        <v>127</v>
      </c>
      <c r="IC39" s="22" t="s">
        <v>61</v>
      </c>
      <c r="ID39" s="22">
        <v>13</v>
      </c>
      <c r="IE39" s="23" t="s">
        <v>96</v>
      </c>
      <c r="IF39" s="23"/>
      <c r="IG39" s="23"/>
      <c r="IH39" s="23"/>
      <c r="II39" s="23"/>
    </row>
    <row r="40" spans="1:243" s="22" customFormat="1" ht="31.5">
      <c r="A40" s="50">
        <v>1.27</v>
      </c>
      <c r="B40" s="67" t="s">
        <v>128</v>
      </c>
      <c r="C40" s="38" t="s">
        <v>80</v>
      </c>
      <c r="D40" s="68">
        <v>10</v>
      </c>
      <c r="E40" s="69" t="s">
        <v>96</v>
      </c>
      <c r="F40" s="64">
        <v>550.64</v>
      </c>
      <c r="G40" s="55"/>
      <c r="H40" s="56"/>
      <c r="I40" s="57" t="s">
        <v>38</v>
      </c>
      <c r="J40" s="58">
        <f t="shared" si="0"/>
        <v>1</v>
      </c>
      <c r="K40" s="56" t="s">
        <v>39</v>
      </c>
      <c r="L40" s="56" t="s">
        <v>4</v>
      </c>
      <c r="M40" s="59"/>
      <c r="N40" s="56"/>
      <c r="O40" s="56"/>
      <c r="P40" s="60"/>
      <c r="Q40" s="56"/>
      <c r="R40" s="56"/>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1"/>
      <c r="BA40" s="62">
        <f t="shared" si="1"/>
        <v>5506</v>
      </c>
      <c r="BB40" s="45">
        <f t="shared" si="2"/>
        <v>5506</v>
      </c>
      <c r="BC40" s="43" t="str">
        <f t="shared" si="3"/>
        <v>INR  Five Thousand Five Hundred &amp; Six  Only</v>
      </c>
      <c r="IA40" s="22">
        <v>1.27</v>
      </c>
      <c r="IB40" s="22" t="s">
        <v>128</v>
      </c>
      <c r="IC40" s="22" t="s">
        <v>80</v>
      </c>
      <c r="ID40" s="22">
        <v>10</v>
      </c>
      <c r="IE40" s="23" t="s">
        <v>96</v>
      </c>
      <c r="IF40" s="23"/>
      <c r="IG40" s="23"/>
      <c r="IH40" s="23"/>
      <c r="II40" s="23"/>
    </row>
    <row r="41" spans="1:243" s="22" customFormat="1" ht="28.5">
      <c r="A41" s="50">
        <v>1.28</v>
      </c>
      <c r="B41" s="67" t="s">
        <v>129</v>
      </c>
      <c r="C41" s="38" t="s">
        <v>81</v>
      </c>
      <c r="D41" s="68">
        <v>2</v>
      </c>
      <c r="E41" s="69" t="s">
        <v>96</v>
      </c>
      <c r="F41" s="64">
        <v>938.19</v>
      </c>
      <c r="G41" s="55"/>
      <c r="H41" s="56"/>
      <c r="I41" s="57" t="s">
        <v>38</v>
      </c>
      <c r="J41" s="58">
        <f t="shared" si="0"/>
        <v>1</v>
      </c>
      <c r="K41" s="56" t="s">
        <v>39</v>
      </c>
      <c r="L41" s="56" t="s">
        <v>4</v>
      </c>
      <c r="M41" s="59"/>
      <c r="N41" s="56"/>
      <c r="O41" s="56"/>
      <c r="P41" s="60"/>
      <c r="Q41" s="56"/>
      <c r="R41" s="56"/>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1"/>
      <c r="BA41" s="62">
        <f t="shared" si="1"/>
        <v>1876</v>
      </c>
      <c r="BB41" s="45">
        <f t="shared" si="2"/>
        <v>1876</v>
      </c>
      <c r="BC41" s="43" t="str">
        <f t="shared" si="3"/>
        <v>INR  One Thousand Eight Hundred &amp; Seventy Six  Only</v>
      </c>
      <c r="IA41" s="22">
        <v>1.28</v>
      </c>
      <c r="IB41" s="22" t="s">
        <v>129</v>
      </c>
      <c r="IC41" s="22" t="s">
        <v>81</v>
      </c>
      <c r="ID41" s="22">
        <v>2</v>
      </c>
      <c r="IE41" s="23" t="s">
        <v>96</v>
      </c>
      <c r="IF41" s="23"/>
      <c r="IG41" s="23"/>
      <c r="IH41" s="23"/>
      <c r="II41" s="23"/>
    </row>
    <row r="42" spans="1:243" s="22" customFormat="1" ht="28.5">
      <c r="A42" s="50">
        <v>1.29</v>
      </c>
      <c r="B42" s="67" t="s">
        <v>130</v>
      </c>
      <c r="C42" s="38" t="s">
        <v>82</v>
      </c>
      <c r="D42" s="68">
        <v>10</v>
      </c>
      <c r="E42" s="69" t="s">
        <v>96</v>
      </c>
      <c r="F42" s="64">
        <v>762.82</v>
      </c>
      <c r="G42" s="55"/>
      <c r="H42" s="56"/>
      <c r="I42" s="57" t="s">
        <v>38</v>
      </c>
      <c r="J42" s="58">
        <f t="shared" si="0"/>
        <v>1</v>
      </c>
      <c r="K42" s="56" t="s">
        <v>39</v>
      </c>
      <c r="L42" s="56" t="s">
        <v>4</v>
      </c>
      <c r="M42" s="59"/>
      <c r="N42" s="56"/>
      <c r="O42" s="56"/>
      <c r="P42" s="60"/>
      <c r="Q42" s="56"/>
      <c r="R42" s="56"/>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1"/>
      <c r="BA42" s="62">
        <f t="shared" si="1"/>
        <v>7628</v>
      </c>
      <c r="BB42" s="45">
        <f t="shared" si="2"/>
        <v>7628</v>
      </c>
      <c r="BC42" s="43" t="str">
        <f t="shared" si="3"/>
        <v>INR  Seven Thousand Six Hundred &amp; Twenty Eight  Only</v>
      </c>
      <c r="IA42" s="22">
        <v>1.29</v>
      </c>
      <c r="IB42" s="22" t="s">
        <v>130</v>
      </c>
      <c r="IC42" s="22" t="s">
        <v>82</v>
      </c>
      <c r="ID42" s="22">
        <v>10</v>
      </c>
      <c r="IE42" s="23" t="s">
        <v>96</v>
      </c>
      <c r="IF42" s="23"/>
      <c r="IG42" s="23"/>
      <c r="IH42" s="23"/>
      <c r="II42" s="23"/>
    </row>
    <row r="43" spans="1:243" s="22" customFormat="1" ht="28.5">
      <c r="A43" s="50">
        <v>1.3</v>
      </c>
      <c r="B43" s="67" t="s">
        <v>101</v>
      </c>
      <c r="C43" s="38" t="s">
        <v>83</v>
      </c>
      <c r="D43" s="68">
        <v>100</v>
      </c>
      <c r="E43" s="69" t="s">
        <v>125</v>
      </c>
      <c r="F43" s="64">
        <v>260.41</v>
      </c>
      <c r="G43" s="55"/>
      <c r="H43" s="56"/>
      <c r="I43" s="57" t="s">
        <v>38</v>
      </c>
      <c r="J43" s="58">
        <f t="shared" si="0"/>
        <v>1</v>
      </c>
      <c r="K43" s="56" t="s">
        <v>39</v>
      </c>
      <c r="L43" s="56" t="s">
        <v>4</v>
      </c>
      <c r="M43" s="59"/>
      <c r="N43" s="56"/>
      <c r="O43" s="56"/>
      <c r="P43" s="60"/>
      <c r="Q43" s="56"/>
      <c r="R43" s="56"/>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1"/>
      <c r="BA43" s="62">
        <f t="shared" si="1"/>
        <v>26041</v>
      </c>
      <c r="BB43" s="45">
        <f t="shared" si="2"/>
        <v>26041</v>
      </c>
      <c r="BC43" s="43" t="str">
        <f t="shared" si="3"/>
        <v>INR  Twenty Six Thousand  &amp;Forty One  Only</v>
      </c>
      <c r="IA43" s="22">
        <v>1.3</v>
      </c>
      <c r="IB43" s="22" t="s">
        <v>101</v>
      </c>
      <c r="IC43" s="22" t="s">
        <v>83</v>
      </c>
      <c r="ID43" s="22">
        <v>100</v>
      </c>
      <c r="IE43" s="23" t="s">
        <v>125</v>
      </c>
      <c r="IF43" s="23"/>
      <c r="IG43" s="23"/>
      <c r="IH43" s="23"/>
      <c r="II43" s="23"/>
    </row>
    <row r="44" spans="1:243" s="22" customFormat="1" ht="28.5">
      <c r="A44" s="50">
        <v>1.31</v>
      </c>
      <c r="B44" s="67" t="s">
        <v>102</v>
      </c>
      <c r="C44" s="38" t="s">
        <v>84</v>
      </c>
      <c r="D44" s="68">
        <v>70</v>
      </c>
      <c r="E44" s="69" t="s">
        <v>96</v>
      </c>
      <c r="F44" s="64">
        <v>224.46</v>
      </c>
      <c r="G44" s="55"/>
      <c r="H44" s="56"/>
      <c r="I44" s="57" t="s">
        <v>38</v>
      </c>
      <c r="J44" s="58">
        <f t="shared" si="0"/>
        <v>1</v>
      </c>
      <c r="K44" s="56" t="s">
        <v>39</v>
      </c>
      <c r="L44" s="56" t="s">
        <v>4</v>
      </c>
      <c r="M44" s="59"/>
      <c r="N44" s="56"/>
      <c r="O44" s="56"/>
      <c r="P44" s="60"/>
      <c r="Q44" s="56"/>
      <c r="R44" s="56"/>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1"/>
      <c r="BA44" s="62">
        <f t="shared" si="1"/>
        <v>15712</v>
      </c>
      <c r="BB44" s="45">
        <f t="shared" si="2"/>
        <v>15712</v>
      </c>
      <c r="BC44" s="43" t="str">
        <f t="shared" si="3"/>
        <v>INR  Fifteen Thousand Seven Hundred &amp; Twelve  Only</v>
      </c>
      <c r="IA44" s="22">
        <v>1.31</v>
      </c>
      <c r="IB44" s="22" t="s">
        <v>102</v>
      </c>
      <c r="IC44" s="22" t="s">
        <v>84</v>
      </c>
      <c r="ID44" s="22">
        <v>70</v>
      </c>
      <c r="IE44" s="23" t="s">
        <v>96</v>
      </c>
      <c r="IF44" s="23"/>
      <c r="IG44" s="23"/>
      <c r="IH44" s="23"/>
      <c r="II44" s="23"/>
    </row>
    <row r="45" spans="1:243" s="22" customFormat="1" ht="28.5">
      <c r="A45" s="50">
        <v>1.32</v>
      </c>
      <c r="B45" s="67" t="s">
        <v>103</v>
      </c>
      <c r="C45" s="38" t="s">
        <v>85</v>
      </c>
      <c r="D45" s="68">
        <v>130</v>
      </c>
      <c r="E45" s="69" t="s">
        <v>96</v>
      </c>
      <c r="F45" s="64">
        <v>90.31</v>
      </c>
      <c r="G45" s="55"/>
      <c r="H45" s="56"/>
      <c r="I45" s="57" t="s">
        <v>38</v>
      </c>
      <c r="J45" s="58">
        <f t="shared" si="0"/>
        <v>1</v>
      </c>
      <c r="K45" s="56" t="s">
        <v>39</v>
      </c>
      <c r="L45" s="56" t="s">
        <v>4</v>
      </c>
      <c r="M45" s="59"/>
      <c r="N45" s="56"/>
      <c r="O45" s="56"/>
      <c r="P45" s="60"/>
      <c r="Q45" s="56"/>
      <c r="R45" s="56"/>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1"/>
      <c r="BA45" s="62">
        <f t="shared" si="1"/>
        <v>11740</v>
      </c>
      <c r="BB45" s="45">
        <f t="shared" si="2"/>
        <v>11740</v>
      </c>
      <c r="BC45" s="43" t="str">
        <f t="shared" si="3"/>
        <v>INR  Eleven Thousand Seven Hundred &amp; Forty  Only</v>
      </c>
      <c r="IA45" s="22">
        <v>1.32</v>
      </c>
      <c r="IB45" s="22" t="s">
        <v>103</v>
      </c>
      <c r="IC45" s="22" t="s">
        <v>85</v>
      </c>
      <c r="ID45" s="22">
        <v>130</v>
      </c>
      <c r="IE45" s="23" t="s">
        <v>96</v>
      </c>
      <c r="IF45" s="23"/>
      <c r="IG45" s="23"/>
      <c r="IH45" s="23"/>
      <c r="II45" s="23"/>
    </row>
    <row r="46" spans="1:243" s="22" customFormat="1" ht="77.25" customHeight="1">
      <c r="A46" s="50">
        <v>1.33</v>
      </c>
      <c r="B46" s="67" t="s">
        <v>131</v>
      </c>
      <c r="C46" s="38" t="s">
        <v>86</v>
      </c>
      <c r="D46" s="71"/>
      <c r="E46" s="72"/>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3"/>
      <c r="IA46" s="22">
        <v>1.33</v>
      </c>
      <c r="IB46" s="51" t="s">
        <v>131</v>
      </c>
      <c r="IC46" s="22" t="s">
        <v>86</v>
      </c>
      <c r="IE46" s="23"/>
      <c r="IF46" s="23"/>
      <c r="IG46" s="23"/>
      <c r="IH46" s="23"/>
      <c r="II46" s="23"/>
    </row>
    <row r="47" spans="1:243" s="22" customFormat="1" ht="33.75" customHeight="1">
      <c r="A47" s="50">
        <v>1.34</v>
      </c>
      <c r="B47" s="67" t="s">
        <v>132</v>
      </c>
      <c r="C47" s="38" t="s">
        <v>87</v>
      </c>
      <c r="D47" s="68">
        <v>16</v>
      </c>
      <c r="E47" s="69" t="s">
        <v>96</v>
      </c>
      <c r="F47" s="64">
        <v>300.75</v>
      </c>
      <c r="G47" s="55"/>
      <c r="H47" s="56"/>
      <c r="I47" s="57" t="s">
        <v>38</v>
      </c>
      <c r="J47" s="58">
        <f t="shared" si="0"/>
        <v>1</v>
      </c>
      <c r="K47" s="56" t="s">
        <v>39</v>
      </c>
      <c r="L47" s="56" t="s">
        <v>4</v>
      </c>
      <c r="M47" s="59"/>
      <c r="N47" s="56"/>
      <c r="O47" s="56"/>
      <c r="P47" s="60"/>
      <c r="Q47" s="56"/>
      <c r="R47" s="56"/>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1"/>
      <c r="BA47" s="62">
        <f t="shared" si="1"/>
        <v>4812</v>
      </c>
      <c r="BB47" s="45">
        <f t="shared" si="2"/>
        <v>4812</v>
      </c>
      <c r="BC47" s="43" t="str">
        <f t="shared" si="3"/>
        <v>INR  Four Thousand Eight Hundred &amp; Twelve  Only</v>
      </c>
      <c r="IA47" s="22">
        <v>1.34</v>
      </c>
      <c r="IB47" s="51" t="s">
        <v>132</v>
      </c>
      <c r="IC47" s="22" t="s">
        <v>87</v>
      </c>
      <c r="ID47" s="22">
        <v>16</v>
      </c>
      <c r="IE47" s="23" t="s">
        <v>96</v>
      </c>
      <c r="IF47" s="23"/>
      <c r="IG47" s="23"/>
      <c r="IH47" s="23"/>
      <c r="II47" s="23"/>
    </row>
    <row r="48" spans="1:243" s="22" customFormat="1" ht="28.5">
      <c r="A48" s="50">
        <v>1.35</v>
      </c>
      <c r="B48" s="67" t="s">
        <v>133</v>
      </c>
      <c r="C48" s="38" t="s">
        <v>88</v>
      </c>
      <c r="D48" s="68">
        <v>35</v>
      </c>
      <c r="E48" s="69" t="s">
        <v>96</v>
      </c>
      <c r="F48" s="64">
        <v>403.33</v>
      </c>
      <c r="G48" s="55"/>
      <c r="H48" s="56"/>
      <c r="I48" s="57" t="s">
        <v>38</v>
      </c>
      <c r="J48" s="58">
        <f t="shared" si="0"/>
        <v>1</v>
      </c>
      <c r="K48" s="56" t="s">
        <v>39</v>
      </c>
      <c r="L48" s="56" t="s">
        <v>4</v>
      </c>
      <c r="M48" s="59"/>
      <c r="N48" s="56"/>
      <c r="O48" s="56"/>
      <c r="P48" s="60"/>
      <c r="Q48" s="56"/>
      <c r="R48" s="56"/>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1"/>
      <c r="BA48" s="62">
        <f t="shared" si="1"/>
        <v>14117</v>
      </c>
      <c r="BB48" s="45">
        <f t="shared" si="2"/>
        <v>14117</v>
      </c>
      <c r="BC48" s="43" t="str">
        <f t="shared" si="3"/>
        <v>INR  Fourteen Thousand One Hundred &amp; Seventeen  Only</v>
      </c>
      <c r="IA48" s="22">
        <v>1.35</v>
      </c>
      <c r="IB48" s="22" t="s">
        <v>133</v>
      </c>
      <c r="IC48" s="22" t="s">
        <v>88</v>
      </c>
      <c r="ID48" s="22">
        <v>35</v>
      </c>
      <c r="IE48" s="23" t="s">
        <v>96</v>
      </c>
      <c r="IF48" s="23"/>
      <c r="IG48" s="23"/>
      <c r="IH48" s="23"/>
      <c r="II48" s="23"/>
    </row>
    <row r="49" spans="1:243" s="22" customFormat="1" ht="110.25">
      <c r="A49" s="50">
        <v>1.36</v>
      </c>
      <c r="B49" s="63" t="s">
        <v>134</v>
      </c>
      <c r="C49" s="38" t="s">
        <v>89</v>
      </c>
      <c r="D49" s="71"/>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3"/>
      <c r="IA49" s="22">
        <v>1.36</v>
      </c>
      <c r="IB49" s="22" t="s">
        <v>134</v>
      </c>
      <c r="IC49" s="22" t="s">
        <v>89</v>
      </c>
      <c r="IE49" s="23"/>
      <c r="IF49" s="23"/>
      <c r="IG49" s="23"/>
      <c r="IH49" s="23"/>
      <c r="II49" s="23"/>
    </row>
    <row r="50" spans="1:243" s="22" customFormat="1" ht="23.25" customHeight="1">
      <c r="A50" s="50">
        <v>1.37</v>
      </c>
      <c r="B50" s="63" t="s">
        <v>135</v>
      </c>
      <c r="C50" s="38" t="s">
        <v>90</v>
      </c>
      <c r="D50" s="64">
        <v>42</v>
      </c>
      <c r="E50" s="65" t="s">
        <v>124</v>
      </c>
      <c r="F50" s="64">
        <v>239.37</v>
      </c>
      <c r="G50" s="55"/>
      <c r="H50" s="56"/>
      <c r="I50" s="57" t="s">
        <v>38</v>
      </c>
      <c r="J50" s="58">
        <f t="shared" si="0"/>
        <v>1</v>
      </c>
      <c r="K50" s="56" t="s">
        <v>39</v>
      </c>
      <c r="L50" s="56" t="s">
        <v>4</v>
      </c>
      <c r="M50" s="59"/>
      <c r="N50" s="56"/>
      <c r="O50" s="56"/>
      <c r="P50" s="60"/>
      <c r="Q50" s="56"/>
      <c r="R50" s="56"/>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1"/>
      <c r="BA50" s="62">
        <f t="shared" si="1"/>
        <v>10054</v>
      </c>
      <c r="BB50" s="45">
        <f t="shared" si="2"/>
        <v>10054</v>
      </c>
      <c r="BC50" s="43" t="str">
        <f t="shared" si="3"/>
        <v>INR  Ten Thousand  &amp;Fifty Four  Only</v>
      </c>
      <c r="IA50" s="22">
        <v>1.37</v>
      </c>
      <c r="IB50" s="51" t="s">
        <v>135</v>
      </c>
      <c r="IC50" s="22" t="s">
        <v>90</v>
      </c>
      <c r="ID50" s="22">
        <v>42</v>
      </c>
      <c r="IE50" s="23" t="s">
        <v>124</v>
      </c>
      <c r="IF50" s="23"/>
      <c r="IG50" s="23"/>
      <c r="IH50" s="23"/>
      <c r="II50" s="23"/>
    </row>
    <row r="51" spans="1:243" s="22" customFormat="1" ht="28.5">
      <c r="A51" s="50">
        <v>1.38</v>
      </c>
      <c r="B51" s="63" t="s">
        <v>136</v>
      </c>
      <c r="C51" s="38" t="s">
        <v>144</v>
      </c>
      <c r="D51" s="64">
        <v>22</v>
      </c>
      <c r="E51" s="65" t="s">
        <v>124</v>
      </c>
      <c r="F51" s="64">
        <v>426.13</v>
      </c>
      <c r="G51" s="55"/>
      <c r="H51" s="56"/>
      <c r="I51" s="57" t="s">
        <v>38</v>
      </c>
      <c r="J51" s="58">
        <f t="shared" si="0"/>
        <v>1</v>
      </c>
      <c r="K51" s="56" t="s">
        <v>39</v>
      </c>
      <c r="L51" s="56" t="s">
        <v>4</v>
      </c>
      <c r="M51" s="59"/>
      <c r="N51" s="56"/>
      <c r="O51" s="56"/>
      <c r="P51" s="60"/>
      <c r="Q51" s="56"/>
      <c r="R51" s="56"/>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1"/>
      <c r="BA51" s="62">
        <f t="shared" si="1"/>
        <v>9375</v>
      </c>
      <c r="BB51" s="45">
        <f t="shared" si="2"/>
        <v>9375</v>
      </c>
      <c r="BC51" s="43" t="str">
        <f t="shared" si="3"/>
        <v>INR  Nine Thousand Three Hundred &amp; Seventy Five  Only</v>
      </c>
      <c r="IA51" s="22">
        <v>1.38</v>
      </c>
      <c r="IB51" s="22" t="s">
        <v>136</v>
      </c>
      <c r="IC51" s="22" t="s">
        <v>144</v>
      </c>
      <c r="ID51" s="22">
        <v>22</v>
      </c>
      <c r="IE51" s="23" t="s">
        <v>124</v>
      </c>
      <c r="IF51" s="23"/>
      <c r="IG51" s="23"/>
      <c r="IH51" s="23"/>
      <c r="II51" s="23"/>
    </row>
    <row r="52" spans="1:243" s="22" customFormat="1" ht="28.5">
      <c r="A52" s="50">
        <v>1.39</v>
      </c>
      <c r="B52" s="63" t="s">
        <v>137</v>
      </c>
      <c r="C52" s="38" t="s">
        <v>145</v>
      </c>
      <c r="D52" s="64">
        <v>42</v>
      </c>
      <c r="E52" s="65" t="s">
        <v>124</v>
      </c>
      <c r="F52" s="64">
        <v>279.7</v>
      </c>
      <c r="G52" s="55"/>
      <c r="H52" s="56"/>
      <c r="I52" s="57" t="s">
        <v>38</v>
      </c>
      <c r="J52" s="58">
        <f t="shared" si="0"/>
        <v>1</v>
      </c>
      <c r="K52" s="56" t="s">
        <v>39</v>
      </c>
      <c r="L52" s="56" t="s">
        <v>4</v>
      </c>
      <c r="M52" s="59"/>
      <c r="N52" s="56"/>
      <c r="O52" s="56"/>
      <c r="P52" s="60"/>
      <c r="Q52" s="56"/>
      <c r="R52" s="56"/>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1"/>
      <c r="BA52" s="62">
        <f t="shared" si="1"/>
        <v>11747</v>
      </c>
      <c r="BB52" s="45">
        <f t="shared" si="2"/>
        <v>11747</v>
      </c>
      <c r="BC52" s="43" t="str">
        <f t="shared" si="3"/>
        <v>INR  Eleven Thousand Seven Hundred &amp; Forty Seven  Only</v>
      </c>
      <c r="IA52" s="22">
        <v>1.39</v>
      </c>
      <c r="IB52" s="22" t="s">
        <v>137</v>
      </c>
      <c r="IC52" s="22" t="s">
        <v>145</v>
      </c>
      <c r="ID52" s="22">
        <v>42</v>
      </c>
      <c r="IE52" s="23" t="s">
        <v>124</v>
      </c>
      <c r="IF52" s="23"/>
      <c r="IG52" s="23"/>
      <c r="IH52" s="23"/>
      <c r="II52" s="23"/>
    </row>
    <row r="53" spans="1:243" s="22" customFormat="1" ht="34.5" customHeight="1">
      <c r="A53" s="50">
        <v>1.4</v>
      </c>
      <c r="B53" s="63" t="s">
        <v>138</v>
      </c>
      <c r="C53" s="38" t="s">
        <v>91</v>
      </c>
      <c r="D53" s="64">
        <v>22</v>
      </c>
      <c r="E53" s="65" t="s">
        <v>124</v>
      </c>
      <c r="F53" s="64">
        <v>546.25</v>
      </c>
      <c r="G53" s="55"/>
      <c r="H53" s="56"/>
      <c r="I53" s="57" t="s">
        <v>38</v>
      </c>
      <c r="J53" s="58">
        <f t="shared" si="0"/>
        <v>1</v>
      </c>
      <c r="K53" s="56" t="s">
        <v>39</v>
      </c>
      <c r="L53" s="56" t="s">
        <v>4</v>
      </c>
      <c r="M53" s="59"/>
      <c r="N53" s="56"/>
      <c r="O53" s="56"/>
      <c r="P53" s="60"/>
      <c r="Q53" s="56"/>
      <c r="R53" s="56"/>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1"/>
      <c r="BA53" s="62">
        <f t="shared" si="1"/>
        <v>12018</v>
      </c>
      <c r="BB53" s="45">
        <f t="shared" si="2"/>
        <v>12018</v>
      </c>
      <c r="BC53" s="43" t="str">
        <f t="shared" si="3"/>
        <v>INR  Twelve Thousand  &amp;Eighteen  Only</v>
      </c>
      <c r="IA53" s="22">
        <v>1.4</v>
      </c>
      <c r="IB53" s="22" t="s">
        <v>138</v>
      </c>
      <c r="IC53" s="22" t="s">
        <v>91</v>
      </c>
      <c r="ID53" s="22">
        <v>22</v>
      </c>
      <c r="IE53" s="23" t="s">
        <v>124</v>
      </c>
      <c r="IF53" s="23"/>
      <c r="IG53" s="23"/>
      <c r="IH53" s="23"/>
      <c r="II53" s="23"/>
    </row>
    <row r="54" spans="1:243" s="22" customFormat="1" ht="47.25" customHeight="1">
      <c r="A54" s="50">
        <v>1.41</v>
      </c>
      <c r="B54" s="67" t="s">
        <v>140</v>
      </c>
      <c r="C54" s="38" t="s">
        <v>92</v>
      </c>
      <c r="D54" s="68">
        <v>10</v>
      </c>
      <c r="E54" s="69" t="s">
        <v>96</v>
      </c>
      <c r="F54" s="66">
        <v>356.86</v>
      </c>
      <c r="G54" s="55"/>
      <c r="H54" s="56"/>
      <c r="I54" s="57" t="s">
        <v>38</v>
      </c>
      <c r="J54" s="58">
        <f t="shared" si="0"/>
        <v>1</v>
      </c>
      <c r="K54" s="56" t="s">
        <v>39</v>
      </c>
      <c r="L54" s="56" t="s">
        <v>4</v>
      </c>
      <c r="M54" s="59"/>
      <c r="N54" s="56"/>
      <c r="O54" s="56"/>
      <c r="P54" s="60"/>
      <c r="Q54" s="56"/>
      <c r="R54" s="56"/>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1"/>
      <c r="BA54" s="62">
        <f t="shared" si="1"/>
        <v>3569</v>
      </c>
      <c r="BB54" s="45">
        <f t="shared" si="2"/>
        <v>3569</v>
      </c>
      <c r="BC54" s="43" t="str">
        <f t="shared" si="3"/>
        <v>INR  Three Thousand Five Hundred &amp; Sixty Nine  Only</v>
      </c>
      <c r="IA54" s="22">
        <v>1.41</v>
      </c>
      <c r="IB54" s="22" t="s">
        <v>146</v>
      </c>
      <c r="IC54" s="22" t="s">
        <v>92</v>
      </c>
      <c r="ID54" s="22">
        <v>10</v>
      </c>
      <c r="IE54" s="23" t="s">
        <v>96</v>
      </c>
      <c r="IF54" s="23"/>
      <c r="IG54" s="23"/>
      <c r="IH54" s="23"/>
      <c r="II54" s="23"/>
    </row>
    <row r="55" spans="1:243" s="22" customFormat="1" ht="126">
      <c r="A55" s="50">
        <v>1.42</v>
      </c>
      <c r="B55" s="63" t="s">
        <v>141</v>
      </c>
      <c r="C55" s="38" t="s">
        <v>93</v>
      </c>
      <c r="D55" s="71"/>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3"/>
      <c r="IA55" s="22">
        <v>1.42</v>
      </c>
      <c r="IB55" s="22" t="s">
        <v>141</v>
      </c>
      <c r="IC55" s="22" t="s">
        <v>93</v>
      </c>
      <c r="IE55" s="23"/>
      <c r="IF55" s="23"/>
      <c r="IG55" s="23"/>
      <c r="IH55" s="23"/>
      <c r="II55" s="23"/>
    </row>
    <row r="56" spans="1:243" s="22" customFormat="1" ht="33" customHeight="1">
      <c r="A56" s="50">
        <v>1.43</v>
      </c>
      <c r="B56" s="63" t="s">
        <v>142</v>
      </c>
      <c r="C56" s="38" t="s">
        <v>94</v>
      </c>
      <c r="D56" s="64">
        <v>5</v>
      </c>
      <c r="E56" s="65" t="s">
        <v>124</v>
      </c>
      <c r="F56" s="66">
        <v>1076.72</v>
      </c>
      <c r="G56" s="55"/>
      <c r="H56" s="56"/>
      <c r="I56" s="57" t="s">
        <v>38</v>
      </c>
      <c r="J56" s="58">
        <f t="shared" si="0"/>
        <v>1</v>
      </c>
      <c r="K56" s="56" t="s">
        <v>39</v>
      </c>
      <c r="L56" s="56" t="s">
        <v>4</v>
      </c>
      <c r="M56" s="59"/>
      <c r="N56" s="56"/>
      <c r="O56" s="56"/>
      <c r="P56" s="60"/>
      <c r="Q56" s="56"/>
      <c r="R56" s="56"/>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1"/>
      <c r="BA56" s="62">
        <f t="shared" si="1"/>
        <v>5384</v>
      </c>
      <c r="BB56" s="45">
        <f t="shared" si="2"/>
        <v>5384</v>
      </c>
      <c r="BC56" s="43" t="str">
        <f t="shared" si="3"/>
        <v>INR  Five Thousand Three Hundred &amp; Eighty Four  Only</v>
      </c>
      <c r="IA56" s="22">
        <v>1.43</v>
      </c>
      <c r="IB56" s="22" t="s">
        <v>142</v>
      </c>
      <c r="IC56" s="22" t="s">
        <v>94</v>
      </c>
      <c r="ID56" s="22">
        <v>5</v>
      </c>
      <c r="IE56" s="23" t="s">
        <v>124</v>
      </c>
      <c r="IF56" s="23"/>
      <c r="IG56" s="23"/>
      <c r="IH56" s="23"/>
      <c r="II56" s="23"/>
    </row>
    <row r="57" spans="1:243" s="22" customFormat="1" ht="47.25">
      <c r="A57" s="50">
        <v>1.44</v>
      </c>
      <c r="B57" s="67" t="s">
        <v>143</v>
      </c>
      <c r="C57" s="38" t="s">
        <v>95</v>
      </c>
      <c r="D57" s="68">
        <v>5</v>
      </c>
      <c r="E57" s="69" t="s">
        <v>96</v>
      </c>
      <c r="F57" s="66">
        <v>906.62</v>
      </c>
      <c r="G57" s="55"/>
      <c r="H57" s="56"/>
      <c r="I57" s="57" t="s">
        <v>38</v>
      </c>
      <c r="J57" s="58">
        <f t="shared" si="0"/>
        <v>1</v>
      </c>
      <c r="K57" s="56" t="s">
        <v>39</v>
      </c>
      <c r="L57" s="56" t="s">
        <v>4</v>
      </c>
      <c r="M57" s="59"/>
      <c r="N57" s="56"/>
      <c r="O57" s="56"/>
      <c r="P57" s="60"/>
      <c r="Q57" s="56"/>
      <c r="R57" s="56"/>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1"/>
      <c r="BA57" s="62">
        <f t="shared" si="1"/>
        <v>4533</v>
      </c>
      <c r="BB57" s="45">
        <f t="shared" si="2"/>
        <v>4533</v>
      </c>
      <c r="BC57" s="43" t="str">
        <f t="shared" si="3"/>
        <v>INR  Four Thousand Five Hundred &amp; Thirty Three  Only</v>
      </c>
      <c r="IA57" s="22">
        <v>1.44</v>
      </c>
      <c r="IB57" s="22" t="s">
        <v>143</v>
      </c>
      <c r="IC57" s="22" t="s">
        <v>95</v>
      </c>
      <c r="ID57" s="22">
        <v>5</v>
      </c>
      <c r="IE57" s="23" t="s">
        <v>96</v>
      </c>
      <c r="IF57" s="23"/>
      <c r="IG57" s="23"/>
      <c r="IH57" s="23"/>
      <c r="II57" s="23"/>
    </row>
    <row r="58" spans="1:55" ht="42.75">
      <c r="A58" s="24" t="s">
        <v>46</v>
      </c>
      <c r="B58" s="25"/>
      <c r="C58" s="26"/>
      <c r="D58" s="39"/>
      <c r="E58" s="39"/>
      <c r="F58" s="39"/>
      <c r="G58" s="39"/>
      <c r="H58" s="46"/>
      <c r="I58" s="46"/>
      <c r="J58" s="46"/>
      <c r="K58" s="46"/>
      <c r="L58" s="47"/>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48">
        <f>SUM(BA14:BA57)</f>
        <v>1372270</v>
      </c>
      <c r="BB58" s="49">
        <f>SUM(BB14:BB57)</f>
        <v>1372270</v>
      </c>
      <c r="BC58" s="43" t="str">
        <f>SpellNumber(L58,BB58)</f>
        <v>  Thirteen Lakh Seventy Two Thousand Two Hundred &amp; Seventy  Only</v>
      </c>
    </row>
    <row r="59" spans="1:55" ht="36.75" customHeight="1">
      <c r="A59" s="25" t="s">
        <v>47</v>
      </c>
      <c r="B59" s="27"/>
      <c r="C59" s="28"/>
      <c r="D59" s="29"/>
      <c r="E59" s="40" t="s">
        <v>52</v>
      </c>
      <c r="F59" s="41"/>
      <c r="G59" s="30"/>
      <c r="H59" s="31"/>
      <c r="I59" s="31"/>
      <c r="J59" s="31"/>
      <c r="K59" s="32"/>
      <c r="L59" s="33"/>
      <c r="M59" s="34"/>
      <c r="N59" s="35"/>
      <c r="O59" s="22"/>
      <c r="P59" s="22"/>
      <c r="Q59" s="22"/>
      <c r="R59" s="22"/>
      <c r="S59" s="22"/>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6">
        <f>IF(ISBLANK(F59),0,IF(E59="Excess (+)",ROUND(BA58+(BA58*F59),2),IF(E59="Less (-)",ROUND(BA58+(BA58*F59*(-1)),2),IF(E59="At Par",BA58,0))))</f>
        <v>0</v>
      </c>
      <c r="BB59" s="37">
        <f>ROUND(BA59,0)</f>
        <v>0</v>
      </c>
      <c r="BC59" s="21" t="str">
        <f>SpellNumber($E$2,BB59)</f>
        <v>INR Zero Only</v>
      </c>
    </row>
    <row r="60" spans="1:55" ht="33.75" customHeight="1">
      <c r="A60" s="24" t="s">
        <v>48</v>
      </c>
      <c r="B60" s="24"/>
      <c r="C60" s="76" t="str">
        <f>SpellNumber($E$2,BB59)</f>
        <v>INR Zero Only</v>
      </c>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row>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3" ht="15"/>
    <row r="364" ht="15"/>
    <row r="365" ht="15"/>
    <row r="366" ht="15"/>
    <row r="367" ht="15"/>
    <row r="368" ht="15"/>
    <row r="369" ht="15"/>
    <row r="370" ht="15"/>
    <row r="372" ht="15"/>
    <row r="374" ht="15"/>
    <row r="375" ht="15"/>
    <row r="376" ht="15"/>
    <row r="378" ht="15"/>
    <row r="379" ht="15"/>
    <row r="381" ht="15"/>
    <row r="382" ht="15"/>
    <row r="384" ht="15"/>
    <row r="385" ht="15"/>
    <row r="386" ht="15"/>
    <row r="387" ht="15"/>
    <row r="388" ht="15"/>
    <row r="389" ht="15"/>
    <row r="391" ht="15"/>
    <row r="393" ht="15"/>
    <row r="394" ht="15"/>
    <row r="395" ht="15"/>
    <row r="396" ht="15"/>
    <row r="397" ht="15"/>
    <row r="398" ht="15"/>
    <row r="399" ht="15"/>
    <row r="400" ht="15"/>
    <row r="401" ht="15"/>
    <row r="402" ht="15"/>
    <row r="403" ht="15"/>
    <row r="404" ht="15"/>
    <row r="407" ht="15"/>
    <row r="408" ht="15"/>
    <row r="409" ht="15"/>
    <row r="410" ht="15"/>
    <row r="411" ht="15"/>
    <row r="414" ht="15"/>
    <row r="416" ht="15"/>
    <row r="417" ht="15"/>
    <row r="419" ht="15"/>
    <row r="421" ht="15"/>
    <row r="423" ht="15"/>
    <row r="424" ht="15"/>
    <row r="425" ht="15"/>
    <row r="426" ht="15"/>
    <row r="427" ht="15"/>
    <row r="428" ht="15"/>
    <row r="429" ht="15"/>
    <row r="430" ht="15"/>
    <row r="431" ht="15"/>
    <row r="432" ht="15"/>
    <row r="434" ht="15"/>
    <row r="435" ht="15"/>
    <row r="436" ht="15"/>
    <row r="437" ht="15"/>
    <row r="438" ht="15"/>
    <row r="439" ht="15"/>
    <row r="440" ht="15"/>
  </sheetData>
  <sheetProtection password="D850" sheet="1"/>
  <autoFilter ref="A11:BC60"/>
  <mergeCells count="18">
    <mergeCell ref="D36:BC36"/>
    <mergeCell ref="D46:BC46"/>
    <mergeCell ref="A1:L1"/>
    <mergeCell ref="A4:BC4"/>
    <mergeCell ref="A5:BC5"/>
    <mergeCell ref="A6:BC6"/>
    <mergeCell ref="A7:BC7"/>
    <mergeCell ref="D13:BC13"/>
    <mergeCell ref="D49:BC49"/>
    <mergeCell ref="D55:BC55"/>
    <mergeCell ref="B8:BC8"/>
    <mergeCell ref="A9:BC9"/>
    <mergeCell ref="C60:BC60"/>
    <mergeCell ref="D14:BC14"/>
    <mergeCell ref="D18:BC18"/>
    <mergeCell ref="D21:BC21"/>
    <mergeCell ref="D23:BC23"/>
    <mergeCell ref="D30:BC30"/>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59">
      <formula1>IF(E59="Select",-1,IF(E59="At Par",0,0))</formula1>
      <formula2>IF(E59="Select",-1,IF(E59="At Par",0,0.99))</formula2>
    </dataValidation>
    <dataValidation type="list" allowBlank="1" showErrorMessage="1" sqref="E5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59">
      <formula1>0</formula1>
      <formula2>99.9</formula2>
    </dataValidation>
    <dataValidation type="list" allowBlank="1" showErrorMessage="1" sqref="D13:D15 K15:K17 D18 K19:K20 D21 K22 D23 K24:K29 D30 K31:K35 D36 K37:K45 D46 K47:K48 D49 K50:K54 K56:K57 D55">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7 G19:H20 G22:H22 G24:H29 G31:H35 G37:H45 G47:H48 G50:H54 G56:H57">
      <formula1>0</formula1>
      <formula2>999999999999999</formula2>
    </dataValidation>
    <dataValidation allowBlank="1" showInputMessage="1" showErrorMessage="1" promptTitle="Addition / Deduction" prompt="Please Choose the correct One" sqref="J15:J17 J19:J20 J22 J24:J29 J31:J35 J37:J45 J47:J48 J50:J54 J56:J57">
      <formula1>0</formula1>
      <formula2>0</formula2>
    </dataValidation>
    <dataValidation type="list" showErrorMessage="1" sqref="I15:I17 I19:I20 I22 I24:I29 I31:I35 I37:I45 I47:I48 I50:I54 I56:I5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7 N19:O20 N22:O22 N24:O29 N31:O35 N37:O45 N47:O48 N50:O54 N56:O5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7 R19:R20 R22 R24:R29 R31:R35 R37:R45 R47:R48 R50:R54 R56:R5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7 Q19:Q20 Q22 Q24:Q29 Q31:Q35 Q37:Q45 Q47:Q48 Q50:Q54 Q56:Q5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7 M19:M20 M22 M24:M29 M31:M35 M37:M45 M47:M48 M50:M54 M56:M57">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7 D19:D20 D22 D24:D29 D31:D35 D37:D45 D47:D48 D50:D54 D56:D5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7 F19:F20 F22 F24:F29 F31:F35 F37:F45 F47:F48 F50:F54 F56:F57">
      <formula1>0</formula1>
      <formula2>999999999999999</formula2>
    </dataValidation>
    <dataValidation type="list" allowBlank="1" showInputMessage="1" showErrorMessage="1" sqref="L48 L49 L50 L51 L52 L53 L54 L55 L13 L14 L15 L16 L17 L18 L19 L20 L21 L22 L23 L24 L25 L26 L27 L28 L29 L30 L31 L32 L33 L34 L35 L36 L37 L38 L39 L40 L41 L42 L43 L44 L45 L46 L47 L57 L56">
      <formula1>"INR"</formula1>
    </dataValidation>
    <dataValidation allowBlank="1" showInputMessage="1" showErrorMessage="1" promptTitle="Itemcode/Make" prompt="Please enter text" sqref="C14:C57">
      <formula1>0</formula1>
      <formula2>0</formula2>
    </dataValidation>
    <dataValidation type="decimal" allowBlank="1" showInputMessage="1" showErrorMessage="1" errorTitle="Invalid Entry" error="Only Numeric Values are allowed. " sqref="A14:A5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0" t="s">
        <v>49</v>
      </c>
      <c r="F6" s="80"/>
      <c r="G6" s="80"/>
      <c r="H6" s="80"/>
      <c r="I6" s="80"/>
      <c r="J6" s="80"/>
      <c r="K6" s="80"/>
    </row>
    <row r="7" spans="5:11" ht="15">
      <c r="E7" s="81"/>
      <c r="F7" s="81"/>
      <c r="G7" s="81"/>
      <c r="H7" s="81"/>
      <c r="I7" s="81"/>
      <c r="J7" s="81"/>
      <c r="K7" s="81"/>
    </row>
    <row r="8" spans="5:11" ht="15">
      <c r="E8" s="81"/>
      <c r="F8" s="81"/>
      <c r="G8" s="81"/>
      <c r="H8" s="81"/>
      <c r="I8" s="81"/>
      <c r="J8" s="81"/>
      <c r="K8" s="81"/>
    </row>
    <row r="9" spans="5:11" ht="15">
      <c r="E9" s="81"/>
      <c r="F9" s="81"/>
      <c r="G9" s="81"/>
      <c r="H9" s="81"/>
      <c r="I9" s="81"/>
      <c r="J9" s="81"/>
      <c r="K9" s="81"/>
    </row>
    <row r="10" spans="5:11" ht="15">
      <c r="E10" s="81"/>
      <c r="F10" s="81"/>
      <c r="G10" s="81"/>
      <c r="H10" s="81"/>
      <c r="I10" s="81"/>
      <c r="J10" s="81"/>
      <c r="K10" s="81"/>
    </row>
    <row r="11" spans="5:11" ht="15">
      <c r="E11" s="81"/>
      <c r="F11" s="81"/>
      <c r="G11" s="81"/>
      <c r="H11" s="81"/>
      <c r="I11" s="81"/>
      <c r="J11" s="81"/>
      <c r="K11" s="81"/>
    </row>
    <row r="12" spans="5:11" ht="15">
      <c r="E12" s="81"/>
      <c r="F12" s="81"/>
      <c r="G12" s="81"/>
      <c r="H12" s="81"/>
      <c r="I12" s="81"/>
      <c r="J12" s="81"/>
      <c r="K12" s="81"/>
    </row>
    <row r="13" spans="5:11" ht="15">
      <c r="E13" s="81"/>
      <c r="F13" s="81"/>
      <c r="G13" s="81"/>
      <c r="H13" s="81"/>
      <c r="I13" s="81"/>
      <c r="J13" s="81"/>
      <c r="K13" s="81"/>
    </row>
    <row r="14" spans="5:11" ht="15">
      <c r="E14" s="81"/>
      <c r="F14" s="81"/>
      <c r="G14" s="81"/>
      <c r="H14" s="81"/>
      <c r="I14" s="81"/>
      <c r="J14" s="81"/>
      <c r="K14" s="8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2023-06-19T05:21:57Z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