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<sst xmlns="http://schemas.openxmlformats.org/spreadsheetml/2006/main" count="391" uniqueCount="146">
  <si>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</si>
  <si>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</si>
  <si>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</si>
  <si>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</si>
  <si>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</si>
  <si>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</si>
  <si>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</si>
  <si>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</si>
  <si>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</si>
  <si>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</si>
  <si>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</si>
  <si>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</si>
  <si>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</si>
  <si>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</si>
  <si>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</si>
  <si>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</si>
  <si>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</si>
  <si>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</si>
  <si>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</si>
  <si>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</si>
  <si>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</si>
  <si>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</si>
  <si>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</si>
  <si>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</si>
  <si>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</si>
  <si>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</si>
  <si>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</si>
  <si>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</si>
  <si>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</si>
  <si>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</si>
  <si>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</si>
  <si>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</si>
  <si>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</si>
  <si>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</si>
  <si>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</si>
  <si>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</si>
  <si>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</si>
  <si>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</si>
  <si>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</si>
  <si>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</si>
  <si>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</si>
  <si>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</si>
  <si>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</si>
  <si>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</si>
  <si>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</si>
  <si>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</si>
  <si>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</si>
  <si>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</si>
  <si>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</si>
  <si>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</si>
  <si>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</si>
  <si>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</si>
  <si>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</si>
  <si>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</si>
  <si>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</si>
  <si>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</si>
  <si>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</si>
  <si>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</si>
  <si>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</si>
  <si>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</si>
  <si>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</si>
  <si>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</si>
  <si>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</si>
  <si>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</si>
  <si>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</si>
  <si>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</si>
  <si>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</si>
  <si>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</si>
  <si>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</si>
  <si>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</si>
  <si>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</si>
  <si>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</si>
  <si>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</si>
  <si>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Component</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</si>
  <si>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</si>
  <si>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</si>
  <si>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</si>
  <si>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</si>
  <si>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</si>
  <si>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</si>
  <si>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</si>
  <si>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</si>
  <si>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</si>
  <si>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</si>
  <si>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</si>
  <si>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</si>
  <si>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</si>
  <si>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</si>
  <si>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</si>
  <si>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</si>
  <si>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</si>
  <si>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r>
      <t xml:space="preserve">Supply, Installation, testing and commissioning of </t>
    </r>
    <r>
      <rPr>
        <b/>
        <sz val="10"/>
        <rFont val="Calibri"/>
        <family val="2"/>
      </rPr>
      <t xml:space="preserve">High wall Split </t>
    </r>
    <r>
      <rPr>
        <sz val="10"/>
        <rFont val="Calibri"/>
        <family val="2"/>
      </rPr>
      <t>type air conditioner unit of following capacity of approved</t>
    </r>
    <r>
      <rPr>
        <b/>
        <sz val="10"/>
        <rFont val="Calibri"/>
        <family val="2"/>
      </rPr>
      <t xml:space="preserve"> inverter (Cooling only) model</t>
    </r>
    <r>
      <rPr>
        <sz val="10"/>
        <rFont val="Calibri"/>
        <family val="2"/>
      </rPr>
      <t>, digital display in</t>
    </r>
    <r>
      <rPr>
        <b/>
        <sz val="10"/>
        <rFont val="Calibri"/>
        <family val="2"/>
      </rPr>
      <t xml:space="preserve"> </t>
    </r>
    <r>
      <rPr>
        <sz val="10"/>
        <rFont val="Calibri"/>
        <family val="2"/>
      </rPr>
      <t>IDU with cordless remote and other accessories complete with IDU and ODU with  copper evap./cond. unit, R-32/R410a  refrigerant, vaccuming etc. complete as required.</t>
    </r>
  </si>
  <si>
    <r>
      <t xml:space="preserve">Supply, Installation, testing and commissioning of </t>
    </r>
    <r>
      <rPr>
        <b/>
        <sz val="10"/>
        <rFont val="Calibri"/>
        <family val="2"/>
      </rPr>
      <t xml:space="preserve">High wall split </t>
    </r>
    <r>
      <rPr>
        <sz val="10"/>
        <rFont val="Calibri"/>
        <family val="2"/>
      </rPr>
      <t>type air conditioner units of following capacity of approved</t>
    </r>
    <r>
      <rPr>
        <b/>
        <sz val="10"/>
        <rFont val="Calibri"/>
        <family val="2"/>
      </rPr>
      <t xml:space="preserve"> inverter (Cooling only) model</t>
    </r>
    <r>
      <rPr>
        <sz val="10"/>
        <rFont val="Calibri"/>
        <family val="2"/>
      </rPr>
      <t xml:space="preserve">, with digital display in IDU  with cord less remote and other accessories complete with IDU and ODU with copper evap./cond. unit, R-32/ R410a refrigerant ,vaccuming </t>
    </r>
    <r>
      <rPr>
        <b/>
        <sz val="10"/>
        <rFont val="Calibri"/>
        <family val="2"/>
      </rPr>
      <t>along with</t>
    </r>
    <r>
      <rPr>
        <sz val="10"/>
        <rFont val="Calibri"/>
        <family val="2"/>
      </rPr>
      <t xml:space="preserve"> </t>
    </r>
    <r>
      <rPr>
        <b/>
        <sz val="10"/>
        <rFont val="Calibri"/>
        <family val="2"/>
      </rPr>
      <t>3.0</t>
    </r>
    <r>
      <rPr>
        <sz val="10"/>
        <rFont val="Calibri"/>
        <family val="2"/>
      </rPr>
      <t xml:space="preserve"> meter copper pipe with insulation, PVC tape, electrical cabling,flexible conduit, flexible drain pipee i/c metalic/PVC plutop etc. complete as required.</t>
    </r>
  </si>
  <si>
    <r>
      <t xml:space="preserve">Supply, Installation, testing and commissioning of </t>
    </r>
    <r>
      <rPr>
        <b/>
        <sz val="10"/>
        <rFont val="Calibri"/>
        <family val="2"/>
      </rPr>
      <t xml:space="preserve">High wall split </t>
    </r>
    <r>
      <rPr>
        <sz val="10"/>
        <rFont val="Calibri"/>
        <family val="2"/>
      </rPr>
      <t xml:space="preserve">type air conditioner unit of following capacity of approved </t>
    </r>
    <r>
      <rPr>
        <b/>
        <sz val="10"/>
        <rFont val="Calibri"/>
        <family val="2"/>
      </rPr>
      <t>inverter (Hot &amp; Cold</t>
    </r>
    <r>
      <rPr>
        <sz val="10"/>
        <rFont val="Calibri"/>
        <family val="2"/>
      </rPr>
      <t>) model, digital display in IDU  with cordless remote and other accessories complete with IDU and ODU with  copper evap./cond. unit, R-32/ R410a refrigerant, vaccuming etc. complete as required.</t>
    </r>
  </si>
  <si>
    <r>
      <t xml:space="preserve">Supply, Installation, testing and commissioning of </t>
    </r>
    <r>
      <rPr>
        <b/>
        <sz val="10"/>
        <rFont val="Calibri"/>
        <family val="2"/>
      </rPr>
      <t xml:space="preserve">High wall split </t>
    </r>
    <r>
      <rPr>
        <sz val="10"/>
        <rFont val="Calibri"/>
        <family val="2"/>
      </rPr>
      <t xml:space="preserve">type air conditioner unit of following capacity of approved </t>
    </r>
    <r>
      <rPr>
        <b/>
        <sz val="10"/>
        <rFont val="Calibri"/>
        <family val="2"/>
      </rPr>
      <t>inverter (Hot &amp; Cold)</t>
    </r>
    <r>
      <rPr>
        <sz val="10"/>
        <rFont val="Calibri"/>
        <family val="2"/>
      </rPr>
      <t xml:space="preserve"> model, digital display in IDU with cordless remote and other accessories complete with IDU and ODU with copper evap./cond. unit, R-32/R410a refrigerant, vaccuming along with </t>
    </r>
    <r>
      <rPr>
        <b/>
        <sz val="10"/>
        <rFont val="Calibri"/>
        <family val="2"/>
      </rPr>
      <t xml:space="preserve">3.0 meter </t>
    </r>
    <r>
      <rPr>
        <sz val="10"/>
        <rFont val="Calibri"/>
        <family val="2"/>
      </rPr>
      <t>copper pipe with insulation, PVC tape, electrical cabling,flexible conduit, flexible drain pipee i/c metalic/PVC plutop etc. complete as required.</t>
    </r>
  </si>
  <si>
    <r>
      <t xml:space="preserve">Supply, Installation, testing and commissioning of  energy efficient  as per </t>
    </r>
    <r>
      <rPr>
        <b/>
        <sz val="10"/>
        <rFont val="Calibri"/>
        <family val="2"/>
      </rPr>
      <t>SEER</t>
    </r>
    <r>
      <rPr>
        <sz val="10"/>
        <rFont val="Calibri"/>
        <family val="2"/>
      </rPr>
      <t xml:space="preserve"> rating </t>
    </r>
    <r>
      <rPr>
        <b/>
        <sz val="10"/>
        <rFont val="Calibri"/>
        <family val="2"/>
      </rPr>
      <t>Window t</t>
    </r>
    <r>
      <rPr>
        <sz val="10"/>
        <rFont val="Calibri"/>
        <family val="2"/>
      </rPr>
      <t xml:space="preserve">ype air conditioner unit of approved </t>
    </r>
    <r>
      <rPr>
        <b/>
        <sz val="10"/>
        <rFont val="Calibri"/>
        <family val="2"/>
      </rPr>
      <t>(Cooling only)</t>
    </r>
    <r>
      <rPr>
        <sz val="10"/>
        <rFont val="Calibri"/>
        <family val="2"/>
      </rPr>
      <t xml:space="preserve"> model of following capacity , with cordless remote, soft touch digital panel etc i/c dismantling old AC  if any complete as required.</t>
    </r>
  </si>
  <si>
    <r>
      <t xml:space="preserve">Supply, Installation, testing and commissioning of energy efficient  as per </t>
    </r>
    <r>
      <rPr>
        <b/>
        <sz val="10"/>
        <rFont val="Calibri"/>
        <family val="2"/>
      </rPr>
      <t>SEER</t>
    </r>
    <r>
      <rPr>
        <sz val="10"/>
        <rFont val="Calibri"/>
        <family val="2"/>
      </rPr>
      <t xml:space="preserve"> rating </t>
    </r>
    <r>
      <rPr>
        <b/>
        <sz val="10"/>
        <rFont val="Calibri"/>
        <family val="2"/>
      </rPr>
      <t>Window t</t>
    </r>
    <r>
      <rPr>
        <sz val="10"/>
        <rFont val="Calibri"/>
        <family val="2"/>
      </rPr>
      <t xml:space="preserve">ype air conditioner unit  of approved </t>
    </r>
    <r>
      <rPr>
        <b/>
        <sz val="10"/>
        <rFont val="Calibri"/>
        <family val="2"/>
      </rPr>
      <t>(Hot &amp; Cold)</t>
    </r>
    <r>
      <rPr>
        <sz val="10"/>
        <rFont val="Calibri"/>
        <family val="2"/>
      </rPr>
      <t xml:space="preserve"> model of following capacity, with cordless remote, soft touch digital panel etc i/c dismantling old AC if any complete as required.</t>
    </r>
  </si>
  <si>
    <r>
      <t xml:space="preserve">Providing &amp; fixing of </t>
    </r>
    <r>
      <rPr>
        <b/>
        <sz val="10"/>
        <rFont val="Calibri"/>
        <family val="2"/>
      </rPr>
      <t>additional refrigrant copper piping</t>
    </r>
    <r>
      <rPr>
        <sz val="10"/>
        <rFont val="Calibri"/>
        <family val="2"/>
      </rPr>
      <t xml:space="preserve"> (6.3mm / 15.88 mm) or (6.3mm / 12.7 mm) suitable for suction &amp; discharge line i/c additional refrigerant R-32/ R410a topup as required  with 9/13 mm XLPE/Nitrile insulationwith PVC tape on surface/ recessed with clamps, screws etc from indoor to outdoor units as per standard specification complete as required.</t>
    </r>
  </si>
  <si>
    <r>
      <t xml:space="preserve">Providing and fixing </t>
    </r>
    <r>
      <rPr>
        <b/>
        <sz val="10"/>
        <rFont val="Calibri"/>
        <family val="2"/>
      </rPr>
      <t>Chlorinated Polyvinyl Chloride (CPVC) pipes</t>
    </r>
    <r>
      <rPr>
        <sz val="10"/>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t>
    </r>
    <r>
      <rPr>
        <b/>
        <sz val="10"/>
        <rFont val="Calibri"/>
        <family val="2"/>
      </rPr>
      <t xml:space="preserve">Exposed on wall </t>
    </r>
  </si>
  <si>
    <t>20 mm</t>
  </si>
  <si>
    <t>25 mm</t>
  </si>
  <si>
    <r>
      <t xml:space="preserve">Providing &amp; fixing of suitable size and type </t>
    </r>
    <r>
      <rPr>
        <b/>
        <sz val="10"/>
        <rFont val="Calibri"/>
        <family val="2"/>
      </rPr>
      <t>iron Stand</t>
    </r>
    <r>
      <rPr>
        <sz val="10"/>
        <rFont val="Calibri"/>
        <family val="2"/>
      </rPr>
      <t xml:space="preserve"> made of </t>
    </r>
    <r>
      <rPr>
        <b/>
        <sz val="10"/>
        <rFont val="Calibri"/>
        <family val="2"/>
      </rPr>
      <t>32x5 mm MS angle base</t>
    </r>
    <r>
      <rPr>
        <sz val="10"/>
        <rFont val="Calibri"/>
        <family val="2"/>
      </rPr>
      <t xml:space="preserve"> for  ODU mounting </t>
    </r>
    <r>
      <rPr>
        <b/>
        <sz val="10"/>
        <rFont val="Calibri"/>
        <family val="2"/>
      </rPr>
      <t>i/c 25x3 mm angle frame</t>
    </r>
    <r>
      <rPr>
        <sz val="10"/>
        <rFont val="Calibri"/>
        <family val="2"/>
      </rPr>
      <t xml:space="preserve"> with  </t>
    </r>
    <r>
      <rPr>
        <b/>
        <sz val="10"/>
        <rFont val="Calibri"/>
        <family val="2"/>
      </rPr>
      <t>fibre</t>
    </r>
    <r>
      <rPr>
        <sz val="10"/>
        <rFont val="Calibri"/>
        <family val="2"/>
      </rPr>
      <t>/ Aluminimum sheet</t>
    </r>
    <r>
      <rPr>
        <b/>
        <sz val="10"/>
        <rFont val="Calibri"/>
        <family val="2"/>
      </rPr>
      <t xml:space="preserve"> canopy</t>
    </r>
    <r>
      <rPr>
        <sz val="10"/>
        <rFont val="Calibri"/>
        <family val="2"/>
      </rPr>
      <t xml:space="preserve"> duly painted with VI Pad, Nut-bolt, washers etc for outdoor unit complete as required.</t>
    </r>
  </si>
  <si>
    <r>
      <t xml:space="preserve">Providing &amp; fixing of suitable size and type </t>
    </r>
    <r>
      <rPr>
        <b/>
        <sz val="10"/>
        <rFont val="Calibri"/>
        <family val="2"/>
      </rPr>
      <t xml:space="preserve">Wooden frame </t>
    </r>
    <r>
      <rPr>
        <sz val="10"/>
        <rFont val="Calibri"/>
        <family val="2"/>
      </rPr>
      <t xml:space="preserve"> made of approx. </t>
    </r>
    <r>
      <rPr>
        <b/>
        <sz val="10"/>
        <rFont val="Calibri"/>
        <family val="2"/>
      </rPr>
      <t xml:space="preserve">70x70 mm (Second class teak/Sal/Sagon wood) </t>
    </r>
    <r>
      <rPr>
        <sz val="10"/>
        <rFont val="Calibri"/>
        <family val="2"/>
      </rPr>
      <t xml:space="preserve"> for Window AC mounting duly painted in position with hold fast lugs or with dash fasteners/Screws of required dia &amp; length </t>
    </r>
    <r>
      <rPr>
        <b/>
        <sz val="10"/>
        <rFont val="Calibri"/>
        <family val="2"/>
      </rPr>
      <t>i/c Masson and welding work  any dismantling old frame if any</t>
    </r>
    <r>
      <rPr>
        <sz val="10"/>
        <rFont val="Calibri"/>
        <family val="2"/>
      </rPr>
      <t xml:space="preserve"> complete as required.</t>
    </r>
  </si>
  <si>
    <r>
      <t xml:space="preserve">Supply,laying, testing and commessining of approved make FRLS PVC/XLPE insulated  </t>
    </r>
    <r>
      <rPr>
        <b/>
        <sz val="10"/>
        <rFont val="Calibri"/>
        <family val="2"/>
      </rPr>
      <t>4 core x 2.5 sq mm</t>
    </r>
    <r>
      <rPr>
        <sz val="10"/>
        <rFont val="Calibri"/>
        <family val="2"/>
      </rPr>
      <t xml:space="preserve"> power/control copper cable of  on surface/recessed complete as required.</t>
    </r>
  </si>
  <si>
    <r>
      <t xml:space="preserve">Providing and fixing of Single Phase </t>
    </r>
    <r>
      <rPr>
        <b/>
        <sz val="10"/>
        <rFont val="Calibri"/>
        <family val="2"/>
      </rPr>
      <t xml:space="preserve">Plug top </t>
    </r>
    <r>
      <rPr>
        <sz val="10"/>
        <rFont val="Calibri"/>
        <family val="2"/>
      </rPr>
      <t xml:space="preserve"> ISI Marked for  AC (FCU) unit  etc i/c dismantling old plug top if any complete as required.  </t>
    </r>
  </si>
  <si>
    <r>
      <t>3 pin- 16 Amp. (</t>
    </r>
    <r>
      <rPr>
        <b/>
        <sz val="10"/>
        <rFont val="Calibri"/>
        <family val="2"/>
      </rPr>
      <t>PVC</t>
    </r>
    <r>
      <rPr>
        <sz val="10"/>
        <rFont val="Calibri"/>
        <family val="2"/>
      </rPr>
      <t>)</t>
    </r>
  </si>
  <si>
    <r>
      <t>3 pin- 16 Amp. (</t>
    </r>
    <r>
      <rPr>
        <b/>
        <sz val="10"/>
        <rFont val="Calibri"/>
        <family val="2"/>
      </rPr>
      <t>Metalic</t>
    </r>
    <r>
      <rPr>
        <sz val="10"/>
        <rFont val="Calibri"/>
        <family val="2"/>
      </rPr>
      <t>)</t>
    </r>
  </si>
  <si>
    <r>
      <t xml:space="preserve">Providing, laying &amp; fixing of </t>
    </r>
    <r>
      <rPr>
        <b/>
        <sz val="10"/>
        <rFont val="Calibri"/>
        <family val="2"/>
      </rPr>
      <t xml:space="preserve">rain forced fiber flexible/soft  PVC </t>
    </r>
    <r>
      <rPr>
        <sz val="10"/>
        <rFont val="Calibri"/>
        <family val="2"/>
      </rPr>
      <t>pipe of size given below etc. complete as reqd.</t>
    </r>
  </si>
  <si>
    <t>Upto 16 mm</t>
  </si>
  <si>
    <r>
      <t xml:space="preserve">Supply and fixing </t>
    </r>
    <r>
      <rPr>
        <b/>
        <sz val="10"/>
        <color indexed="8"/>
        <rFont val="Calibri"/>
        <family val="2"/>
      </rPr>
      <t>PVC/UPVC mini trunking (casing-caping) &amp; flexible conduit</t>
    </r>
    <r>
      <rPr>
        <sz val="10"/>
        <color indexed="8"/>
        <rFont val="Calibri"/>
        <family val="2"/>
      </rPr>
      <t xml:space="preserve"> of following size white-system with independent cover etc. as reqd</t>
    </r>
  </si>
  <si>
    <r>
      <t xml:space="preserve">Trunking </t>
    </r>
    <r>
      <rPr>
        <b/>
        <sz val="10"/>
        <rFont val="Calibri"/>
        <family val="2"/>
      </rPr>
      <t>20mm x 12mm</t>
    </r>
  </si>
  <si>
    <r>
      <t xml:space="preserve">Flexible Conduit </t>
    </r>
    <r>
      <rPr>
        <b/>
        <sz val="10"/>
        <rFont val="Calibri"/>
        <family val="2"/>
      </rPr>
      <t>20 mm</t>
    </r>
  </si>
  <si>
    <r>
      <t xml:space="preserve">Supply &amp; Installation of </t>
    </r>
    <r>
      <rPr>
        <b/>
        <sz val="10"/>
        <rFont val="Calibri"/>
        <family val="2"/>
      </rPr>
      <t xml:space="preserve">DLP trunking 105 x 50 mm </t>
    </r>
    <r>
      <rPr>
        <sz val="10"/>
        <rFont val="Calibri"/>
        <family val="2"/>
      </rPr>
      <t>without cover and partition/accessories  etc.</t>
    </r>
  </si>
  <si>
    <r>
      <t xml:space="preserve">Supply &amp; Installation of </t>
    </r>
    <r>
      <rPr>
        <b/>
        <sz val="10"/>
        <rFont val="Calibri"/>
        <family val="2"/>
      </rPr>
      <t>flexible cover 85 mm for DLP</t>
    </r>
    <r>
      <rPr>
        <sz val="10"/>
        <rFont val="Calibri"/>
        <family val="2"/>
      </rPr>
      <t xml:space="preserve"> trunking 105 x 50 mm etc.</t>
    </r>
  </si>
  <si>
    <t>Mtr</t>
  </si>
  <si>
    <t>RMT</t>
  </si>
  <si>
    <t>1.5 TR capacity, 5 star</t>
  </si>
  <si>
    <t>2.0 TR capacity, 5 star</t>
  </si>
  <si>
    <t>1.5 TR capacity, 3 star</t>
  </si>
  <si>
    <t>2.0 TR capacity, 3 star</t>
  </si>
  <si>
    <t>2 TR capacity, 3 star</t>
  </si>
  <si>
    <t>2.0 TR capacity, 2 star</t>
  </si>
  <si>
    <t>1.5 TR capacity, 2 star</t>
  </si>
  <si>
    <t>Supply, Installation, testing and commissioning of High wall Split type air conditioner unit of following capacity of approved inverter (Cooling only) model, digital display in IDU with cordless remote and other accessories complete with IDU and ODU with  copper evap./cond. unit, R-32/R410a  refrigerant, vaccuming etc. complete as required.</t>
  </si>
  <si>
    <t>Supply, Installation, testing and commissioning of High wall split type air conditioner units of following capacity of approved inverter (Cooling only) model, with digital display in IDU  with cord less remote and other accessories complete with IDU and ODU with copper evap./cond. unit, R-32/ R410a refrigerant ,vaccuming along with 3.0 meter copper pipe with insulation, PVC tape, electrical cabling,flexible conduit, flexible drain pipee i/c metalic/PVC plutop etc. complete as required.</t>
  </si>
  <si>
    <t>Supply, Installation, testing and commissioning of High wall split type air conditioner unit of following capacity of approved inverter (Hot &amp; Cold) model, digital display in IDU  with cordless remote and other accessories complete with IDU and ODU with  copper evap./cond. unit, R-32/ R410a refrigerant, vaccuming etc. complete as required.</t>
  </si>
  <si>
    <t>Supply, Installation, testing and commissioning of High wall split type air conditioner unit of following capacity of approved inverter (Hot &amp; Cold) model, digital display in IDU with cordless remote and other accessories complete with IDU and ODU with copper evap./cond. unit, R-32/R410a refrigerant, vaccuming along with 3.0 meter copper pipe with insulation, PVC tape, electrical cabling,flexible conduit, flexible drain pipee i/c metalic/PVC plutop etc. complete as required.</t>
  </si>
  <si>
    <t>Supply, Installation, testing and commissioning of  energy efficient  as per SEER rating Window type air conditioner unit of approved (Cooling only) model of following capacity , with cordless remote, soft touch digital panel etc i/c dismantling old AC  if any complete as required.</t>
  </si>
  <si>
    <t>Supply, Installation, testing and commissioning of energy efficient  as per SEER rating Window type air conditioner unit  of approved (Hot &amp; Cold) model of following capacity, with cordless remote, soft touch digital panel etc i/c dismantling old AC if any complete as required.</t>
  </si>
  <si>
    <t>Providing &amp; fixing of additional refrigrant copper piping (6.3mm / 15.88 mm) or (6.3mm / 12.7 mm) suitable for suction &amp; discharge line i/c additional refrigerant R-32/ R410a topup as required  with 9/13 mm XLPE/Nitrile insulationwith PVC tape on surface/ recessed with clamps, screws etc from indoor to outdoor units as per standard specification complete as required.</t>
  </si>
  <si>
    <t xml:space="preserve">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 </t>
  </si>
  <si>
    <t>Providing &amp; fixing of suitable size and type iron Stand made of 32x5 mm MS angle base for  ODU mounting i/c 25x3 mm angle frame with  fibre/ Aluminimum sheet canopy duly painted with VI Pad, Nut-bolt, washers etc for outdoor unit complete as required.</t>
  </si>
  <si>
    <t>Providing &amp; fixing of suitable size and type Wooden frame  made of approx. 70x70 mm (Second class teak/Sal/Sagon wood)  for Window AC mounting duly painted in position with hold fast lugs or with dash fasteners/Screws of required dia &amp; length i/c Masson and welding work  any dismantling old frame if any complete as required.</t>
  </si>
  <si>
    <t>Supply,laying, testing and commessining of approved make FRLS PVC/XLPE insulated  4 core x 2.5 sq mm power/control copper cable of  on surface/recessed complete as required.</t>
  </si>
  <si>
    <t xml:space="preserve">Providing and fixing of Single Phase Plug top  ISI Marked for  AC (FCU) unit  etc i/c dismantling old plug top if any complete as required.  </t>
  </si>
  <si>
    <t>3 pin- 16 Amp. (PVC)</t>
  </si>
  <si>
    <t>3 pin- 16 Amp. (Metalic)</t>
  </si>
  <si>
    <t>Providing, laying &amp; fixing of rain forced fiber flexible/soft  PVC pipe of size given below etc. complete as reqd.</t>
  </si>
  <si>
    <t>Supply and fixing PVC/UPVC mini trunking (casing-caping) &amp; flexible conduit of following size white-system with independent cover etc. as reqd</t>
  </si>
  <si>
    <t>Trunking 20mm x 12mm</t>
  </si>
  <si>
    <t>Flexible Conduit 20 mm</t>
  </si>
  <si>
    <t>Supply &amp; Installation of DLP trunking 105 x 50 mm without cover and partition/accessories  etc.</t>
  </si>
  <si>
    <t>Supply &amp; Installation of flexible cover 85 mm for DLP trunking 105 x 50 mm etc.</t>
  </si>
  <si>
    <t>Name of Work: Annual rate contract 2 for Supply, Installation, Testing and Commissioning of split and window type air conditioners for Institute AC requirements.</t>
  </si>
  <si>
    <t>NIT No:   EandM/01/06/2023-1</t>
  </si>
  <si>
    <t>Tender Inviting Authority: DOIP, IIT Kanpur</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</si>
</sst>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00"/>
    <numFmt numFmtId="180" formatCode="0.000000"/>
    <numFmt numFmtId="181" formatCode="0.0000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0"/>
      <name val="Calibri"/>
      <family val="2"/>
    </font>
    <font>
      <b/>
      <sz val="10"/>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theme="3" tint="0.3999499976634979"/>
      </left>
      <right style="thin">
        <color theme="3" tint="0.3999499976634979"/>
      </right>
      <top style="thin">
        <color theme="3" tint="0.3999499976634979"/>
      </top>
      <bottom style="thin">
        <color theme="3" tint="0.399949997663497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12" fillId="0" borderId="11" xfId="66" applyNumberFormat="1" applyFont="1" applyFill="1" applyBorder="1" applyAlignment="1" applyProtection="1">
      <alignment vertical="center" wrapText="1"/>
      <protection locked="0"/>
    </xf>
    <xf numFmtId="2" fontId="19" fillId="0" borderId="13" xfId="59" applyNumberFormat="1" applyFont="1" applyFill="1" applyBorder="1" applyAlignment="1">
      <alignment vertical="top"/>
      <protection/>
    </xf>
    <xf numFmtId="0" fontId="64" fillId="0" borderId="14"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4" xfId="59" applyNumberFormat="1" applyFont="1" applyFill="1" applyBorder="1" applyAlignment="1">
      <alignment horizontal="right" vertical="top"/>
      <protection/>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7" xfId="58" applyNumberFormat="1" applyFont="1" applyFill="1" applyBorder="1" applyAlignment="1">
      <alignment horizontal="right" vertical="top"/>
      <protection/>
    </xf>
    <xf numFmtId="2" fontId="14" fillId="0" borderId="18" xfId="59" applyNumberFormat="1" applyFont="1" applyFill="1" applyBorder="1" applyAlignment="1">
      <alignment vertical="top"/>
      <protection/>
    </xf>
    <xf numFmtId="0" fontId="4" fillId="0" borderId="14" xfId="0"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13" xfId="59" applyFont="1" applyBorder="1" applyAlignment="1">
      <alignment horizontal="left" vertical="top"/>
      <protection/>
    </xf>
    <xf numFmtId="0" fontId="7" fillId="0" borderId="10" xfId="59" applyFont="1" applyBorder="1" applyAlignment="1">
      <alignment horizontal="left" vertical="top"/>
      <protection/>
    </xf>
    <xf numFmtId="0" fontId="4" fillId="0" borderId="12" xfId="59" applyFont="1" applyBorder="1" applyAlignment="1">
      <alignment vertical="top"/>
      <protection/>
    </xf>
    <xf numFmtId="0" fontId="4" fillId="0" borderId="0" xfId="59" applyFont="1" applyAlignment="1">
      <alignment vertical="top"/>
      <protection/>
    </xf>
    <xf numFmtId="0" fontId="14" fillId="0" borderId="19" xfId="59" applyFont="1" applyBorder="1" applyAlignment="1">
      <alignment vertical="top"/>
      <protection/>
    </xf>
    <xf numFmtId="0" fontId="4" fillId="0" borderId="19" xfId="59" applyFont="1" applyBorder="1" applyAlignment="1">
      <alignment vertical="top"/>
      <protection/>
    </xf>
    <xf numFmtId="0" fontId="4" fillId="0" borderId="0" xfId="56" applyFont="1" applyAlignment="1">
      <alignment vertical="top"/>
      <protection/>
    </xf>
    <xf numFmtId="2" fontId="14" fillId="0" borderId="20" xfId="59" applyNumberFormat="1" applyFont="1" applyBorder="1" applyAlignment="1">
      <alignment vertical="top"/>
      <protection/>
    </xf>
    <xf numFmtId="0" fontId="4" fillId="0" borderId="14" xfId="59" applyFont="1" applyBorder="1" applyAlignment="1">
      <alignment vertical="top" wrapText="1"/>
      <protection/>
    </xf>
    <xf numFmtId="0" fontId="7" fillId="0" borderId="21" xfId="59" applyFont="1" applyBorder="1" applyAlignment="1">
      <alignment horizontal="left" vertical="top"/>
      <protection/>
    </xf>
    <xf numFmtId="0" fontId="15" fillId="0" borderId="12" xfId="56" applyFont="1" applyBorder="1" applyAlignment="1">
      <alignment vertical="top"/>
      <protection/>
    </xf>
    <xf numFmtId="0" fontId="17" fillId="33" borderId="11" xfId="59" applyFont="1" applyFill="1" applyBorder="1" applyAlignment="1" applyProtection="1">
      <alignment vertical="center" wrapText="1"/>
      <protection locked="0"/>
    </xf>
    <xf numFmtId="0" fontId="15" fillId="0" borderId="11" xfId="59" applyFont="1" applyBorder="1" applyAlignment="1">
      <alignment vertical="top"/>
      <protection/>
    </xf>
    <xf numFmtId="0" fontId="4" fillId="0" borderId="11" xfId="56" applyFont="1" applyBorder="1" applyAlignment="1">
      <alignment vertical="top"/>
      <protection/>
    </xf>
    <xf numFmtId="0" fontId="12" fillId="0" borderId="11" xfId="59" applyFont="1" applyBorder="1" applyAlignment="1" applyProtection="1">
      <alignment vertical="center" wrapText="1"/>
      <protection locked="0"/>
    </xf>
    <xf numFmtId="0" fontId="16" fillId="0" borderId="11" xfId="59" applyFont="1" applyBorder="1" applyAlignment="1">
      <alignment vertical="center" wrapText="1"/>
      <protection/>
    </xf>
    <xf numFmtId="2" fontId="14" fillId="0" borderId="15" xfId="59" applyNumberFormat="1" applyFont="1" applyBorder="1" applyAlignment="1">
      <alignment horizontal="right" vertical="top"/>
      <protection/>
    </xf>
    <xf numFmtId="0" fontId="4" fillId="0" borderId="13" xfId="59" applyFont="1" applyBorder="1" applyAlignment="1">
      <alignment vertical="top" wrapText="1"/>
      <protection/>
    </xf>
    <xf numFmtId="0" fontId="16" fillId="0" borderId="11" xfId="59" applyFont="1" applyFill="1" applyBorder="1" applyAlignment="1" applyProtection="1">
      <alignment vertical="center" wrapText="1"/>
      <protection locked="0"/>
    </xf>
    <xf numFmtId="0" fontId="25" fillId="0" borderId="22" xfId="0" applyFont="1" applyFill="1" applyBorder="1" applyAlignment="1">
      <alignment horizontal="justify" vertical="top" wrapText="1"/>
    </xf>
    <xf numFmtId="0" fontId="26" fillId="0" borderId="22" xfId="0" applyFont="1" applyFill="1" applyBorder="1" applyAlignment="1">
      <alignment horizontal="justify" vertical="top"/>
    </xf>
    <xf numFmtId="1" fontId="25" fillId="0" borderId="22" xfId="0" applyNumberFormat="1" applyFont="1" applyFill="1" applyBorder="1" applyAlignment="1">
      <alignment horizontal="center" vertical="top" wrapText="1"/>
    </xf>
    <xf numFmtId="2" fontId="25" fillId="0" borderId="22" xfId="0" applyNumberFormat="1" applyFont="1" applyFill="1" applyBorder="1" applyAlignment="1">
      <alignment vertical="top" wrapText="1"/>
    </xf>
    <xf numFmtId="0" fontId="25" fillId="0" borderId="22" xfId="0" applyFont="1" applyFill="1" applyBorder="1" applyAlignment="1">
      <alignment horizontal="justify" vertical="top"/>
    </xf>
    <xf numFmtId="0" fontId="65" fillId="0" borderId="22" xfId="0" applyFont="1" applyFill="1" applyBorder="1" applyAlignment="1">
      <alignment horizontal="center" vertical="top" wrapText="1"/>
    </xf>
    <xf numFmtId="0" fontId="25" fillId="0" borderId="22" xfId="0" applyFont="1" applyFill="1" applyBorder="1" applyAlignment="1">
      <alignment horizontal="center" vertical="top"/>
    </xf>
    <xf numFmtId="0" fontId="65" fillId="0" borderId="0" xfId="0" applyFont="1" applyFill="1" applyAlignment="1">
      <alignment wrapText="1"/>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Font="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2"/>
  <sheetViews>
    <sheetView showGridLines="0" zoomScale="75" zoomScaleNormal="75" zoomScalePageLayoutView="0" workbookViewId="0" topLeftCell="A43">
      <selection activeCell="F62" sqref="F6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9.140625" style="1" hidden="1" customWidth="1"/>
    <col min="14" max="14" width="9.140625" style="2" hidden="1" customWidth="1"/>
    <col min="15" max="52" width="9.140625" style="1" hidden="1" customWidth="1"/>
    <col min="53" max="53" width="25.8515625" style="1" customWidth="1"/>
    <col min="54" max="54" width="26.7109375" style="1" hidden="1" customWidth="1"/>
    <col min="55" max="55" width="37.140625" style="1" customWidth="1"/>
    <col min="56" max="56" width="14.140625" style="1" customWidth="1"/>
    <col min="57"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145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143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144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34">
        <v>3</v>
      </c>
      <c r="D12" s="36">
        <v>4</v>
      </c>
      <c r="E12" s="36">
        <v>5</v>
      </c>
      <c r="F12" s="36">
        <v>6</v>
      </c>
      <c r="G12" s="36">
        <v>7</v>
      </c>
      <c r="H12" s="36">
        <v>8</v>
      </c>
      <c r="I12" s="36">
        <v>9</v>
      </c>
      <c r="J12" s="36">
        <v>10</v>
      </c>
      <c r="K12" s="36">
        <v>11</v>
      </c>
      <c r="L12" s="36">
        <v>12</v>
      </c>
      <c r="M12" s="36">
        <v>13</v>
      </c>
      <c r="N12" s="36">
        <v>14</v>
      </c>
      <c r="O12" s="36">
        <v>15</v>
      </c>
      <c r="P12" s="36">
        <v>16</v>
      </c>
      <c r="Q12" s="36">
        <v>17</v>
      </c>
      <c r="R12" s="36">
        <v>18</v>
      </c>
      <c r="S12" s="36">
        <v>19</v>
      </c>
      <c r="T12" s="36">
        <v>20</v>
      </c>
      <c r="U12" s="36">
        <v>21</v>
      </c>
      <c r="V12" s="36">
        <v>22</v>
      </c>
      <c r="W12" s="36">
        <v>23</v>
      </c>
      <c r="X12" s="36">
        <v>24</v>
      </c>
      <c r="Y12" s="36">
        <v>25</v>
      </c>
      <c r="Z12" s="36">
        <v>26</v>
      </c>
      <c r="AA12" s="36">
        <v>27</v>
      </c>
      <c r="AB12" s="36">
        <v>28</v>
      </c>
      <c r="AC12" s="36">
        <v>29</v>
      </c>
      <c r="AD12" s="36">
        <v>30</v>
      </c>
      <c r="AE12" s="36">
        <v>31</v>
      </c>
      <c r="AF12" s="36">
        <v>32</v>
      </c>
      <c r="AG12" s="36">
        <v>33</v>
      </c>
      <c r="AH12" s="36">
        <v>34</v>
      </c>
      <c r="AI12" s="36">
        <v>35</v>
      </c>
      <c r="AJ12" s="36">
        <v>36</v>
      </c>
      <c r="AK12" s="36">
        <v>37</v>
      </c>
      <c r="AL12" s="36">
        <v>38</v>
      </c>
      <c r="AM12" s="36">
        <v>39</v>
      </c>
      <c r="AN12" s="36">
        <v>40</v>
      </c>
      <c r="AO12" s="36">
        <v>41</v>
      </c>
      <c r="AP12" s="36">
        <v>42</v>
      </c>
      <c r="AQ12" s="36">
        <v>43</v>
      </c>
      <c r="AR12" s="36">
        <v>44</v>
      </c>
      <c r="AS12" s="36">
        <v>45</v>
      </c>
      <c r="AT12" s="36">
        <v>46</v>
      </c>
      <c r="AU12" s="36">
        <v>47</v>
      </c>
      <c r="AV12" s="36">
        <v>48</v>
      </c>
      <c r="AW12" s="36">
        <v>49</v>
      </c>
      <c r="AX12" s="36">
        <v>50</v>
      </c>
      <c r="AY12" s="36">
        <v>51</v>
      </c>
      <c r="AZ12" s="36">
        <v>52</v>
      </c>
      <c r="BA12" s="42">
        <v>7</v>
      </c>
      <c r="BB12" s="42">
        <v>54</v>
      </c>
      <c r="BC12" s="42">
        <v>8</v>
      </c>
      <c r="IE12" s="18"/>
      <c r="IF12" s="18"/>
      <c r="IG12" s="18"/>
      <c r="IH12" s="18"/>
      <c r="II12" s="18"/>
    </row>
    <row r="13" spans="1:243" s="17" customFormat="1" ht="18">
      <c r="A13" s="42">
        <v>1</v>
      </c>
      <c r="B13" s="43" t="s">
        <v>73</v>
      </c>
      <c r="C13" s="41"/>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73</v>
      </c>
      <c r="IE13" s="18"/>
      <c r="IF13" s="18"/>
      <c r="IG13" s="18"/>
      <c r="IH13" s="18"/>
      <c r="II13" s="18"/>
    </row>
    <row r="14" spans="1:243" s="21" customFormat="1" ht="114.75">
      <c r="A14" s="40">
        <v>1.01</v>
      </c>
      <c r="B14" s="64" t="s">
        <v>91</v>
      </c>
      <c r="C14" s="26" t="s">
        <v>53</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1">
        <v>1.01</v>
      </c>
      <c r="IB14" s="21" t="s">
        <v>123</v>
      </c>
      <c r="IC14" s="21" t="s">
        <v>53</v>
      </c>
      <c r="IE14" s="22"/>
      <c r="IF14" s="22" t="s">
        <v>34</v>
      </c>
      <c r="IG14" s="22" t="s">
        <v>35</v>
      </c>
      <c r="IH14" s="22">
        <v>10</v>
      </c>
      <c r="II14" s="22" t="s">
        <v>36</v>
      </c>
    </row>
    <row r="15" spans="1:243" s="21" customFormat="1" ht="28.5">
      <c r="A15" s="40">
        <v>1.02</v>
      </c>
      <c r="B15" s="65" t="s">
        <v>116</v>
      </c>
      <c r="C15" s="26" t="s">
        <v>54</v>
      </c>
      <c r="D15" s="66">
        <v>40</v>
      </c>
      <c r="E15" s="66" t="s">
        <v>37</v>
      </c>
      <c r="F15" s="67">
        <v>28200</v>
      </c>
      <c r="G15" s="27"/>
      <c r="H15" s="23"/>
      <c r="I15" s="32" t="s">
        <v>38</v>
      </c>
      <c r="J15" s="33">
        <f>IF(I15="Less(-)",-1,1)</f>
        <v>1</v>
      </c>
      <c r="K15" s="23" t="s">
        <v>39</v>
      </c>
      <c r="L15" s="23" t="s">
        <v>4</v>
      </c>
      <c r="M15" s="28"/>
      <c r="N15" s="23"/>
      <c r="O15" s="23"/>
      <c r="P15" s="31"/>
      <c r="Q15" s="23"/>
      <c r="R15" s="23"/>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7"/>
      <c r="BA15" s="29">
        <f>(total_amount_ba($B$2,$D$2,D15,F15,J15,K15,M15))</f>
        <v>1128000</v>
      </c>
      <c r="BB15" s="38">
        <f>BA15+SUM(N15:AZ15)</f>
        <v>1128000</v>
      </c>
      <c r="BC15" s="35" t="str">
        <f>SpellNumber(L15,BB15)</f>
        <v>INR  Eleven Lakh Twenty Eight Thousand    Only</v>
      </c>
      <c r="IA15" s="21">
        <v>1.02</v>
      </c>
      <c r="IB15" s="21" t="s">
        <v>116</v>
      </c>
      <c r="IC15" s="21" t="s">
        <v>54</v>
      </c>
      <c r="ID15" s="21">
        <v>40</v>
      </c>
      <c r="IE15" s="22" t="s">
        <v>37</v>
      </c>
      <c r="IF15" s="22" t="s">
        <v>40</v>
      </c>
      <c r="IG15" s="22" t="s">
        <v>35</v>
      </c>
      <c r="IH15" s="22">
        <v>123.223</v>
      </c>
      <c r="II15" s="22" t="s">
        <v>37</v>
      </c>
    </row>
    <row r="16" spans="1:243" s="21" customFormat="1" ht="28.5">
      <c r="A16" s="40">
        <v>1.03</v>
      </c>
      <c r="B16" s="65" t="s">
        <v>117</v>
      </c>
      <c r="C16" s="26" t="s">
        <v>55</v>
      </c>
      <c r="D16" s="66">
        <v>20</v>
      </c>
      <c r="E16" s="66" t="s">
        <v>37</v>
      </c>
      <c r="F16" s="67">
        <v>43750</v>
      </c>
      <c r="G16" s="27"/>
      <c r="H16" s="23"/>
      <c r="I16" s="32" t="s">
        <v>38</v>
      </c>
      <c r="J16" s="33">
        <f>IF(I16="Less(-)",-1,1)</f>
        <v>1</v>
      </c>
      <c r="K16" s="23" t="s">
        <v>39</v>
      </c>
      <c r="L16" s="23" t="s">
        <v>4</v>
      </c>
      <c r="M16" s="28"/>
      <c r="N16" s="23"/>
      <c r="O16" s="23"/>
      <c r="P16" s="31"/>
      <c r="Q16" s="23"/>
      <c r="R16" s="23"/>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7"/>
      <c r="BA16" s="29">
        <f>(total_amount_ba($B$2,$D$2,D16,F16,J16,K16,M16))</f>
        <v>875000</v>
      </c>
      <c r="BB16" s="38">
        <f>BA16+SUM(N16:AZ16)</f>
        <v>875000</v>
      </c>
      <c r="BC16" s="35" t="str">
        <f>SpellNumber(L16,BB16)</f>
        <v>INR  Eight Lakh Seventy Five Thousand    Only</v>
      </c>
      <c r="IA16" s="21">
        <v>1.03</v>
      </c>
      <c r="IB16" s="21" t="s">
        <v>117</v>
      </c>
      <c r="IC16" s="21" t="s">
        <v>55</v>
      </c>
      <c r="ID16" s="21">
        <v>20</v>
      </c>
      <c r="IE16" s="22" t="s">
        <v>37</v>
      </c>
      <c r="IF16" s="22" t="s">
        <v>41</v>
      </c>
      <c r="IG16" s="22" t="s">
        <v>42</v>
      </c>
      <c r="IH16" s="22">
        <v>213</v>
      </c>
      <c r="II16" s="22" t="s">
        <v>37</v>
      </c>
    </row>
    <row r="17" spans="1:243" s="21" customFormat="1" ht="165.75">
      <c r="A17" s="40">
        <v>1.04</v>
      </c>
      <c r="B17" s="64" t="s">
        <v>92</v>
      </c>
      <c r="C17" s="26" t="s">
        <v>61</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1">
        <v>1.04</v>
      </c>
      <c r="IB17" s="21" t="s">
        <v>124</v>
      </c>
      <c r="IC17" s="21" t="s">
        <v>61</v>
      </c>
      <c r="IE17" s="22"/>
      <c r="IF17" s="22"/>
      <c r="IG17" s="22"/>
      <c r="IH17" s="22"/>
      <c r="II17" s="22"/>
    </row>
    <row r="18" spans="1:243" s="21" customFormat="1" ht="28.5">
      <c r="A18" s="40">
        <v>1.05</v>
      </c>
      <c r="B18" s="65" t="s">
        <v>116</v>
      </c>
      <c r="C18" s="26" t="s">
        <v>56</v>
      </c>
      <c r="D18" s="66">
        <v>30</v>
      </c>
      <c r="E18" s="66" t="s">
        <v>37</v>
      </c>
      <c r="F18" s="67">
        <v>33100</v>
      </c>
      <c r="G18" s="27"/>
      <c r="H18" s="23"/>
      <c r="I18" s="32" t="s">
        <v>38</v>
      </c>
      <c r="J18" s="33">
        <f>IF(I18="Less(-)",-1,1)</f>
        <v>1</v>
      </c>
      <c r="K18" s="23" t="s">
        <v>39</v>
      </c>
      <c r="L18" s="23" t="s">
        <v>4</v>
      </c>
      <c r="M18" s="28"/>
      <c r="N18" s="23"/>
      <c r="O18" s="23"/>
      <c r="P18" s="31"/>
      <c r="Q18" s="23"/>
      <c r="R18" s="23"/>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7"/>
      <c r="BA18" s="29">
        <f>(total_amount_ba($B$2,$D$2,D18,F18,J18,K18,M18))</f>
        <v>993000</v>
      </c>
      <c r="BB18" s="38">
        <f>BA18+SUM(N18:AZ18)</f>
        <v>993000</v>
      </c>
      <c r="BC18" s="35" t="str">
        <f>SpellNumber(L18,BB18)</f>
        <v>INR  Nine Lakh Ninety Three Thousand    Only</v>
      </c>
      <c r="IA18" s="21">
        <v>1.05</v>
      </c>
      <c r="IB18" s="21" t="s">
        <v>116</v>
      </c>
      <c r="IC18" s="21" t="s">
        <v>56</v>
      </c>
      <c r="ID18" s="21">
        <v>30</v>
      </c>
      <c r="IE18" s="22" t="s">
        <v>37</v>
      </c>
      <c r="IF18" s="22"/>
      <c r="IG18" s="22"/>
      <c r="IH18" s="22"/>
      <c r="II18" s="22"/>
    </row>
    <row r="19" spans="1:243" s="21" customFormat="1" ht="28.5">
      <c r="A19" s="40">
        <v>1.06</v>
      </c>
      <c r="B19" s="65" t="s">
        <v>117</v>
      </c>
      <c r="C19" s="26" t="s">
        <v>62</v>
      </c>
      <c r="D19" s="66">
        <v>10</v>
      </c>
      <c r="E19" s="66" t="s">
        <v>37</v>
      </c>
      <c r="F19" s="67">
        <v>52000</v>
      </c>
      <c r="G19" s="27"/>
      <c r="H19" s="23"/>
      <c r="I19" s="32" t="s">
        <v>38</v>
      </c>
      <c r="J19" s="33">
        <f>IF(I19="Less(-)",-1,1)</f>
        <v>1</v>
      </c>
      <c r="K19" s="23" t="s">
        <v>39</v>
      </c>
      <c r="L19" s="23" t="s">
        <v>4</v>
      </c>
      <c r="M19" s="28"/>
      <c r="N19" s="23"/>
      <c r="O19" s="23"/>
      <c r="P19" s="31"/>
      <c r="Q19" s="23"/>
      <c r="R19" s="23"/>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7"/>
      <c r="BA19" s="29">
        <f>(total_amount_ba($B$2,$D$2,D19,F19,J19,K19,M19))</f>
        <v>520000</v>
      </c>
      <c r="BB19" s="38">
        <f>BA19+SUM(N19:AZ19)</f>
        <v>520000</v>
      </c>
      <c r="BC19" s="35" t="str">
        <f>SpellNumber(L19,BB19)</f>
        <v>INR  Five Lakh Twenty Thousand    Only</v>
      </c>
      <c r="IA19" s="21">
        <v>1.06</v>
      </c>
      <c r="IB19" s="21" t="s">
        <v>117</v>
      </c>
      <c r="IC19" s="21" t="s">
        <v>62</v>
      </c>
      <c r="ID19" s="21">
        <v>10</v>
      </c>
      <c r="IE19" s="22" t="s">
        <v>37</v>
      </c>
      <c r="IF19" s="22"/>
      <c r="IG19" s="22"/>
      <c r="IH19" s="22"/>
      <c r="II19" s="22"/>
    </row>
    <row r="20" spans="1:243" s="21" customFormat="1" ht="114.75">
      <c r="A20" s="40">
        <v>1.07</v>
      </c>
      <c r="B20" s="64" t="s">
        <v>93</v>
      </c>
      <c r="C20" s="26" t="s">
        <v>63</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1">
        <v>1.07</v>
      </c>
      <c r="IB20" s="21" t="s">
        <v>125</v>
      </c>
      <c r="IC20" s="21" t="s">
        <v>63</v>
      </c>
      <c r="IE20" s="22"/>
      <c r="IF20" s="22"/>
      <c r="IG20" s="22"/>
      <c r="IH20" s="22"/>
      <c r="II20" s="22"/>
    </row>
    <row r="21" spans="1:243" s="21" customFormat="1" ht="28.5" customHeight="1">
      <c r="A21" s="40">
        <v>1.08</v>
      </c>
      <c r="B21" s="65" t="s">
        <v>118</v>
      </c>
      <c r="C21" s="26" t="s">
        <v>57</v>
      </c>
      <c r="D21" s="66">
        <v>15</v>
      </c>
      <c r="E21" s="66" t="s">
        <v>37</v>
      </c>
      <c r="F21" s="67">
        <v>32000</v>
      </c>
      <c r="G21" s="27"/>
      <c r="H21" s="23"/>
      <c r="I21" s="32" t="s">
        <v>38</v>
      </c>
      <c r="J21" s="33">
        <f>IF(I21="Less(-)",-1,1)</f>
        <v>1</v>
      </c>
      <c r="K21" s="23" t="s">
        <v>39</v>
      </c>
      <c r="L21" s="23" t="s">
        <v>4</v>
      </c>
      <c r="M21" s="28"/>
      <c r="N21" s="23"/>
      <c r="O21" s="23"/>
      <c r="P21" s="31"/>
      <c r="Q21" s="23"/>
      <c r="R21" s="23"/>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7"/>
      <c r="BA21" s="29">
        <f>(total_amount_ba($B$2,$D$2,D21,F21,J21,K21,M21))</f>
        <v>480000</v>
      </c>
      <c r="BB21" s="38">
        <f>BA21+SUM(N21:AZ21)</f>
        <v>480000</v>
      </c>
      <c r="BC21" s="35" t="str">
        <f>SpellNumber(L21,BB21)</f>
        <v>INR  Four Lakh Eighty Thousand    Only</v>
      </c>
      <c r="IA21" s="21">
        <v>1.08</v>
      </c>
      <c r="IB21" s="44" t="s">
        <v>118</v>
      </c>
      <c r="IC21" s="21" t="s">
        <v>57</v>
      </c>
      <c r="ID21" s="21">
        <v>15</v>
      </c>
      <c r="IE21" s="22" t="s">
        <v>37</v>
      </c>
      <c r="IF21" s="22" t="s">
        <v>34</v>
      </c>
      <c r="IG21" s="22" t="s">
        <v>43</v>
      </c>
      <c r="IH21" s="22">
        <v>10</v>
      </c>
      <c r="II21" s="22" t="s">
        <v>37</v>
      </c>
    </row>
    <row r="22" spans="1:243" s="21" customFormat="1" ht="28.5">
      <c r="A22" s="40">
        <v>1.09</v>
      </c>
      <c r="B22" s="65" t="s">
        <v>119</v>
      </c>
      <c r="C22" s="26" t="s">
        <v>64</v>
      </c>
      <c r="D22" s="66">
        <v>10</v>
      </c>
      <c r="E22" s="66" t="s">
        <v>37</v>
      </c>
      <c r="F22" s="67">
        <v>41000</v>
      </c>
      <c r="G22" s="27"/>
      <c r="H22" s="23"/>
      <c r="I22" s="32" t="s">
        <v>38</v>
      </c>
      <c r="J22" s="33">
        <f>IF(I22="Less(-)",-1,1)</f>
        <v>1</v>
      </c>
      <c r="K22" s="23" t="s">
        <v>39</v>
      </c>
      <c r="L22" s="23" t="s">
        <v>4</v>
      </c>
      <c r="M22" s="28"/>
      <c r="N22" s="23"/>
      <c r="O22" s="23"/>
      <c r="P22" s="31"/>
      <c r="Q22" s="23"/>
      <c r="R22" s="23"/>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7"/>
      <c r="BA22" s="29">
        <f>(total_amount_ba($B$2,$D$2,D22,F22,J22,K22,M22))</f>
        <v>410000</v>
      </c>
      <c r="BB22" s="38">
        <f>BA22+SUM(N22:AZ22)</f>
        <v>410000</v>
      </c>
      <c r="BC22" s="35" t="str">
        <f>SpellNumber(L22,BB22)</f>
        <v>INR  Four Lakh Ten Thousand    Only</v>
      </c>
      <c r="IA22" s="21">
        <v>1.09</v>
      </c>
      <c r="IB22" s="21" t="s">
        <v>119</v>
      </c>
      <c r="IC22" s="21" t="s">
        <v>64</v>
      </c>
      <c r="ID22" s="21">
        <v>10</v>
      </c>
      <c r="IE22" s="22" t="s">
        <v>37</v>
      </c>
      <c r="IF22" s="22"/>
      <c r="IG22" s="22"/>
      <c r="IH22" s="22"/>
      <c r="II22" s="22"/>
    </row>
    <row r="23" spans="1:243" s="21" customFormat="1" ht="165.75">
      <c r="A23" s="40">
        <v>1.1</v>
      </c>
      <c r="B23" s="64" t="s">
        <v>94</v>
      </c>
      <c r="C23" s="26" t="s">
        <v>58</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1">
        <v>1.1</v>
      </c>
      <c r="IB23" s="21" t="s">
        <v>126</v>
      </c>
      <c r="IC23" s="21" t="s">
        <v>58</v>
      </c>
      <c r="IE23" s="22"/>
      <c r="IF23" s="22" t="s">
        <v>40</v>
      </c>
      <c r="IG23" s="22" t="s">
        <v>35</v>
      </c>
      <c r="IH23" s="22">
        <v>123.223</v>
      </c>
      <c r="II23" s="22" t="s">
        <v>37</v>
      </c>
    </row>
    <row r="24" spans="1:243" s="21" customFormat="1" ht="28.5">
      <c r="A24" s="40">
        <v>1.11</v>
      </c>
      <c r="B24" s="65" t="s">
        <v>118</v>
      </c>
      <c r="C24" s="26" t="s">
        <v>65</v>
      </c>
      <c r="D24" s="66">
        <v>15</v>
      </c>
      <c r="E24" s="66" t="s">
        <v>37</v>
      </c>
      <c r="F24" s="67">
        <v>35300</v>
      </c>
      <c r="G24" s="27"/>
      <c r="H24" s="23"/>
      <c r="I24" s="32" t="s">
        <v>38</v>
      </c>
      <c r="J24" s="33">
        <f>IF(I24="Less(-)",-1,1)</f>
        <v>1</v>
      </c>
      <c r="K24" s="23" t="s">
        <v>39</v>
      </c>
      <c r="L24" s="23" t="s">
        <v>4</v>
      </c>
      <c r="M24" s="28"/>
      <c r="N24" s="23"/>
      <c r="O24" s="23"/>
      <c r="P24" s="31"/>
      <c r="Q24" s="23"/>
      <c r="R24" s="23"/>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7"/>
      <c r="BA24" s="29">
        <f>(total_amount_ba($B$2,$D$2,D24,F24,J24,K24,M24))</f>
        <v>529500</v>
      </c>
      <c r="BB24" s="38">
        <f>BA24+SUM(N24:AZ24)</f>
        <v>529500</v>
      </c>
      <c r="BC24" s="35" t="str">
        <f>SpellNumber(L24,BB24)</f>
        <v>INR  Five Lakh Twenty Nine Thousand Five Hundred    Only</v>
      </c>
      <c r="IA24" s="21">
        <v>1.11</v>
      </c>
      <c r="IB24" s="21" t="s">
        <v>118</v>
      </c>
      <c r="IC24" s="21" t="s">
        <v>65</v>
      </c>
      <c r="ID24" s="21">
        <v>15</v>
      </c>
      <c r="IE24" s="22" t="s">
        <v>37</v>
      </c>
      <c r="IF24" s="22" t="s">
        <v>44</v>
      </c>
      <c r="IG24" s="22" t="s">
        <v>45</v>
      </c>
      <c r="IH24" s="22">
        <v>10</v>
      </c>
      <c r="II24" s="22" t="s">
        <v>37</v>
      </c>
    </row>
    <row r="25" spans="1:243" s="21" customFormat="1" ht="28.5">
      <c r="A25" s="40">
        <v>1.12</v>
      </c>
      <c r="B25" s="65" t="s">
        <v>120</v>
      </c>
      <c r="C25" s="26" t="s">
        <v>66</v>
      </c>
      <c r="D25" s="66">
        <v>10</v>
      </c>
      <c r="E25" s="66" t="s">
        <v>37</v>
      </c>
      <c r="F25" s="67">
        <v>47000</v>
      </c>
      <c r="G25" s="27"/>
      <c r="H25" s="23"/>
      <c r="I25" s="32" t="s">
        <v>38</v>
      </c>
      <c r="J25" s="33">
        <f>IF(I25="Less(-)",-1,1)</f>
        <v>1</v>
      </c>
      <c r="K25" s="23" t="s">
        <v>39</v>
      </c>
      <c r="L25" s="23" t="s">
        <v>4</v>
      </c>
      <c r="M25" s="28"/>
      <c r="N25" s="23"/>
      <c r="O25" s="23"/>
      <c r="P25" s="31"/>
      <c r="Q25" s="23"/>
      <c r="R25" s="23"/>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7"/>
      <c r="BA25" s="29">
        <f>(total_amount_ba($B$2,$D$2,D25,F25,J25,K25,M25))</f>
        <v>470000</v>
      </c>
      <c r="BB25" s="38">
        <f>BA25+SUM(N25:AZ25)</f>
        <v>470000</v>
      </c>
      <c r="BC25" s="35" t="str">
        <f>SpellNumber(L25,BB25)</f>
        <v>INR  Four Lakh Seventy Thousand    Only</v>
      </c>
      <c r="IA25" s="21">
        <v>1.12</v>
      </c>
      <c r="IB25" s="21" t="s">
        <v>120</v>
      </c>
      <c r="IC25" s="21" t="s">
        <v>66</v>
      </c>
      <c r="ID25" s="21">
        <v>10</v>
      </c>
      <c r="IE25" s="22" t="s">
        <v>37</v>
      </c>
      <c r="IF25" s="22"/>
      <c r="IG25" s="22"/>
      <c r="IH25" s="22"/>
      <c r="II25" s="22"/>
    </row>
    <row r="26" spans="1:243" s="21" customFormat="1" ht="33.75" customHeight="1">
      <c r="A26" s="40">
        <v>1.13</v>
      </c>
      <c r="B26" s="64" t="s">
        <v>95</v>
      </c>
      <c r="C26" s="26" t="s">
        <v>67</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1">
        <v>1.13</v>
      </c>
      <c r="IB26" s="21" t="s">
        <v>127</v>
      </c>
      <c r="IC26" s="21" t="s">
        <v>67</v>
      </c>
      <c r="IE26" s="22"/>
      <c r="IF26" s="22" t="s">
        <v>41</v>
      </c>
      <c r="IG26" s="22" t="s">
        <v>42</v>
      </c>
      <c r="IH26" s="22">
        <v>213</v>
      </c>
      <c r="II26" s="22" t="s">
        <v>37</v>
      </c>
    </row>
    <row r="27" spans="1:243" s="21" customFormat="1" ht="28.5">
      <c r="A27" s="40">
        <v>1.14</v>
      </c>
      <c r="B27" s="65" t="s">
        <v>116</v>
      </c>
      <c r="C27" s="26" t="s">
        <v>68</v>
      </c>
      <c r="D27" s="66">
        <v>60</v>
      </c>
      <c r="E27" s="66" t="s">
        <v>37</v>
      </c>
      <c r="F27" s="67">
        <v>24650</v>
      </c>
      <c r="G27" s="27"/>
      <c r="H27" s="23"/>
      <c r="I27" s="32" t="s">
        <v>38</v>
      </c>
      <c r="J27" s="33">
        <f>IF(I27="Less(-)",-1,1)</f>
        <v>1</v>
      </c>
      <c r="K27" s="23" t="s">
        <v>39</v>
      </c>
      <c r="L27" s="23" t="s">
        <v>4</v>
      </c>
      <c r="M27" s="28"/>
      <c r="N27" s="23"/>
      <c r="O27" s="23"/>
      <c r="P27" s="31"/>
      <c r="Q27" s="23"/>
      <c r="R27" s="23"/>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7"/>
      <c r="BA27" s="29">
        <f>(total_amount_ba($B$2,$D$2,D27,F27,J27,K27,M27))</f>
        <v>1479000</v>
      </c>
      <c r="BB27" s="38">
        <f>BA27+SUM(N27:AZ27)</f>
        <v>1479000</v>
      </c>
      <c r="BC27" s="35" t="str">
        <f>SpellNumber(L27,BB27)</f>
        <v>INR  Fourteen Lakh Seventy Nine Thousand    Only</v>
      </c>
      <c r="IA27" s="21">
        <v>1.14</v>
      </c>
      <c r="IB27" s="21" t="s">
        <v>116</v>
      </c>
      <c r="IC27" s="21" t="s">
        <v>68</v>
      </c>
      <c r="ID27" s="21">
        <v>60</v>
      </c>
      <c r="IE27" s="22" t="s">
        <v>37</v>
      </c>
      <c r="IF27" s="22"/>
      <c r="IG27" s="22"/>
      <c r="IH27" s="22"/>
      <c r="II27" s="22"/>
    </row>
    <row r="28" spans="1:243" s="21" customFormat="1" ht="28.5">
      <c r="A28" s="40">
        <v>1.15</v>
      </c>
      <c r="B28" s="65" t="s">
        <v>121</v>
      </c>
      <c r="C28" s="26" t="s">
        <v>69</v>
      </c>
      <c r="D28" s="66">
        <v>10</v>
      </c>
      <c r="E28" s="66" t="s">
        <v>37</v>
      </c>
      <c r="F28" s="67">
        <v>29000</v>
      </c>
      <c r="G28" s="27"/>
      <c r="H28" s="23"/>
      <c r="I28" s="32" t="s">
        <v>38</v>
      </c>
      <c r="J28" s="33">
        <f>IF(I28="Less(-)",-1,1)</f>
        <v>1</v>
      </c>
      <c r="K28" s="23" t="s">
        <v>39</v>
      </c>
      <c r="L28" s="23" t="s">
        <v>4</v>
      </c>
      <c r="M28" s="28"/>
      <c r="N28" s="23"/>
      <c r="O28" s="23"/>
      <c r="P28" s="31"/>
      <c r="Q28" s="23"/>
      <c r="R28" s="23"/>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7"/>
      <c r="BA28" s="29">
        <f>(total_amount_ba($B$2,$D$2,D28,F28,J28,K28,M28))</f>
        <v>290000</v>
      </c>
      <c r="BB28" s="38">
        <f>BA28+SUM(N28:AZ28)</f>
        <v>290000</v>
      </c>
      <c r="BC28" s="35" t="str">
        <f>SpellNumber(L28,BB28)</f>
        <v>INR  Two Lakh Ninety Thousand    Only</v>
      </c>
      <c r="IA28" s="21">
        <v>1.15</v>
      </c>
      <c r="IB28" s="21" t="s">
        <v>121</v>
      </c>
      <c r="IC28" s="21" t="s">
        <v>69</v>
      </c>
      <c r="ID28" s="21">
        <v>10</v>
      </c>
      <c r="IE28" s="22" t="s">
        <v>37</v>
      </c>
      <c r="IF28" s="22"/>
      <c r="IG28" s="22"/>
      <c r="IH28" s="22"/>
      <c r="II28" s="22"/>
    </row>
    <row r="29" spans="1:243" s="21" customFormat="1" ht="68.25" customHeight="1">
      <c r="A29" s="40">
        <v>1.16</v>
      </c>
      <c r="B29" s="65" t="s">
        <v>117</v>
      </c>
      <c r="C29" s="26" t="s">
        <v>70</v>
      </c>
      <c r="D29" s="66">
        <v>5</v>
      </c>
      <c r="E29" s="66" t="s">
        <v>37</v>
      </c>
      <c r="F29" s="67">
        <v>41815</v>
      </c>
      <c r="G29" s="27"/>
      <c r="H29" s="23"/>
      <c r="I29" s="32" t="s">
        <v>38</v>
      </c>
      <c r="J29" s="33">
        <f>IF(I29="Less(-)",-1,1)</f>
        <v>1</v>
      </c>
      <c r="K29" s="23" t="s">
        <v>39</v>
      </c>
      <c r="L29" s="23" t="s">
        <v>4</v>
      </c>
      <c r="M29" s="28"/>
      <c r="N29" s="23"/>
      <c r="O29" s="23"/>
      <c r="P29" s="31"/>
      <c r="Q29" s="23"/>
      <c r="R29" s="23"/>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7"/>
      <c r="BA29" s="29">
        <f>(total_amount_ba($B$2,$D$2,D29,F29,J29,K29,M29))</f>
        <v>209075</v>
      </c>
      <c r="BB29" s="38">
        <f>BA29+SUM(N29:AZ29)</f>
        <v>209075</v>
      </c>
      <c r="BC29" s="35" t="str">
        <f>SpellNumber(L29,BB29)</f>
        <v>INR  Two Lakh Nine Thousand  &amp;Seventy Five  Only</v>
      </c>
      <c r="IA29" s="21">
        <v>1.16</v>
      </c>
      <c r="IB29" s="21" t="s">
        <v>117</v>
      </c>
      <c r="IC29" s="21" t="s">
        <v>70</v>
      </c>
      <c r="ID29" s="21">
        <v>5</v>
      </c>
      <c r="IE29" s="22" t="s">
        <v>37</v>
      </c>
      <c r="IF29" s="22"/>
      <c r="IG29" s="22"/>
      <c r="IH29" s="22"/>
      <c r="II29" s="22"/>
    </row>
    <row r="30" spans="1:243" s="21" customFormat="1" ht="89.25">
      <c r="A30" s="40">
        <v>1.17</v>
      </c>
      <c r="B30" s="64" t="s">
        <v>96</v>
      </c>
      <c r="C30" s="26" t="s">
        <v>71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1">
        <v>1.17</v>
      </c>
      <c r="IB30" s="21" t="s">
        <v>128</v>
      </c>
      <c r="IC30" s="21" t="s">
        <v>71</v>
      </c>
      <c r="IE30" s="22"/>
      <c r="IF30" s="22"/>
      <c r="IG30" s="22"/>
      <c r="IH30" s="22"/>
      <c r="II30" s="22"/>
    </row>
    <row r="31" spans="1:243" s="21" customFormat="1" ht="73.5" customHeight="1">
      <c r="A31" s="40">
        <v>1.18</v>
      </c>
      <c r="B31" s="65" t="s">
        <v>122</v>
      </c>
      <c r="C31" s="26" t="s">
        <v>59</v>
      </c>
      <c r="D31" s="66">
        <v>10</v>
      </c>
      <c r="E31" s="66" t="s">
        <v>37</v>
      </c>
      <c r="F31" s="67">
        <v>28900</v>
      </c>
      <c r="G31" s="27"/>
      <c r="H31" s="23"/>
      <c r="I31" s="32" t="s">
        <v>38</v>
      </c>
      <c r="J31" s="33">
        <f>IF(I31="Less(-)",-1,1)</f>
        <v>1</v>
      </c>
      <c r="K31" s="23" t="s">
        <v>39</v>
      </c>
      <c r="L31" s="23" t="s">
        <v>4</v>
      </c>
      <c r="M31" s="28"/>
      <c r="N31" s="23"/>
      <c r="O31" s="23"/>
      <c r="P31" s="31"/>
      <c r="Q31" s="23"/>
      <c r="R31" s="23"/>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7"/>
      <c r="BA31" s="29">
        <f>(total_amount_ba($B$2,$D$2,D31,F31,J31,K31,M31))</f>
        <v>289000</v>
      </c>
      <c r="BB31" s="38">
        <f>BA31+SUM(N31:AZ31)</f>
        <v>289000</v>
      </c>
      <c r="BC31" s="35" t="str">
        <f>SpellNumber(L31,BB31)</f>
        <v>INR  Two Lakh Eighty Nine Thousand    Only</v>
      </c>
      <c r="IA31" s="21">
        <v>1.18</v>
      </c>
      <c r="IB31" s="44" t="s">
        <v>122</v>
      </c>
      <c r="IC31" s="21" t="s">
        <v>59</v>
      </c>
      <c r="ID31" s="21">
        <v>10</v>
      </c>
      <c r="IE31" s="22" t="s">
        <v>37</v>
      </c>
      <c r="IF31" s="22"/>
      <c r="IG31" s="22"/>
      <c r="IH31" s="22"/>
      <c r="II31" s="22"/>
    </row>
    <row r="32" spans="1:243" s="21" customFormat="1" ht="28.5">
      <c r="A32" s="40">
        <v>1.19</v>
      </c>
      <c r="B32" s="65" t="s">
        <v>118</v>
      </c>
      <c r="C32" s="26" t="s">
        <v>72</v>
      </c>
      <c r="D32" s="66">
        <v>15</v>
      </c>
      <c r="E32" s="66" t="s">
        <v>37</v>
      </c>
      <c r="F32" s="67">
        <v>29000</v>
      </c>
      <c r="G32" s="27"/>
      <c r="H32" s="23"/>
      <c r="I32" s="32" t="s">
        <v>38</v>
      </c>
      <c r="J32" s="33">
        <f>IF(I32="Less(-)",-1,1)</f>
        <v>1</v>
      </c>
      <c r="K32" s="23" t="s">
        <v>39</v>
      </c>
      <c r="L32" s="23" t="s">
        <v>4</v>
      </c>
      <c r="M32" s="28"/>
      <c r="N32" s="23"/>
      <c r="O32" s="23"/>
      <c r="P32" s="31"/>
      <c r="Q32" s="23"/>
      <c r="R32" s="23"/>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7"/>
      <c r="BA32" s="29">
        <f>(total_amount_ba($B$2,$D$2,D32,F32,J32,K32,M32))</f>
        <v>435000</v>
      </c>
      <c r="BB32" s="38">
        <f>BA32+SUM(N32:AZ32)</f>
        <v>435000</v>
      </c>
      <c r="BC32" s="35" t="str">
        <f>SpellNumber(L32,BB32)</f>
        <v>INR  Four Lakh Thirty Five Thousand    Only</v>
      </c>
      <c r="IA32" s="21">
        <v>1.19</v>
      </c>
      <c r="IB32" s="21" t="s">
        <v>118</v>
      </c>
      <c r="IC32" s="21" t="s">
        <v>72</v>
      </c>
      <c r="ID32" s="21">
        <v>15</v>
      </c>
      <c r="IE32" s="22" t="s">
        <v>37</v>
      </c>
      <c r="IF32" s="22"/>
      <c r="IG32" s="22"/>
      <c r="IH32" s="22"/>
      <c r="II32" s="22"/>
    </row>
    <row r="33" spans="1:243" s="21" customFormat="1" ht="127.5">
      <c r="A33" s="40">
        <v>1.2</v>
      </c>
      <c r="B33" s="64" t="s">
        <v>97</v>
      </c>
      <c r="C33" s="26" t="s">
        <v>74</v>
      </c>
      <c r="D33" s="66">
        <v>200</v>
      </c>
      <c r="E33" s="66" t="s">
        <v>114</v>
      </c>
      <c r="F33" s="67">
        <v>900</v>
      </c>
      <c r="G33" s="27"/>
      <c r="H33" s="23"/>
      <c r="I33" s="32" t="s">
        <v>38</v>
      </c>
      <c r="J33" s="33">
        <f>IF(I33="Less(-)",-1,1)</f>
        <v>1</v>
      </c>
      <c r="K33" s="23" t="s">
        <v>39</v>
      </c>
      <c r="L33" s="23" t="s">
        <v>4</v>
      </c>
      <c r="M33" s="28"/>
      <c r="N33" s="23"/>
      <c r="O33" s="23"/>
      <c r="P33" s="31"/>
      <c r="Q33" s="23"/>
      <c r="R33" s="23"/>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7"/>
      <c r="BA33" s="29">
        <f>(total_amount_ba($B$2,$D$2,D33,F33,J33,K33,M33))</f>
        <v>180000</v>
      </c>
      <c r="BB33" s="38">
        <f>BA33+SUM(N33:AZ33)</f>
        <v>180000</v>
      </c>
      <c r="BC33" s="35" t="str">
        <f>SpellNumber(L33,BB33)</f>
        <v>INR  One Lakh Eighty Thousand    Only</v>
      </c>
      <c r="IA33" s="21">
        <v>1.2</v>
      </c>
      <c r="IB33" s="21" t="s">
        <v>129</v>
      </c>
      <c r="IC33" s="21" t="s">
        <v>74</v>
      </c>
      <c r="ID33" s="21">
        <v>200</v>
      </c>
      <c r="IE33" s="22" t="s">
        <v>114</v>
      </c>
      <c r="IF33" s="22"/>
      <c r="IG33" s="22"/>
      <c r="IH33" s="22"/>
      <c r="II33" s="22"/>
    </row>
    <row r="34" spans="1:243" s="21" customFormat="1" ht="127.5">
      <c r="A34" s="40">
        <v>1.21</v>
      </c>
      <c r="B34" s="68" t="s">
        <v>98</v>
      </c>
      <c r="C34" s="26" t="s">
        <v>75</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1">
        <v>1.21</v>
      </c>
      <c r="IB34" s="21" t="s">
        <v>130</v>
      </c>
      <c r="IC34" s="21" t="s">
        <v>75</v>
      </c>
      <c r="IE34" s="22"/>
      <c r="IF34" s="22"/>
      <c r="IG34" s="22"/>
      <c r="IH34" s="22"/>
      <c r="II34" s="22"/>
    </row>
    <row r="35" spans="1:243" s="21" customFormat="1" ht="28.5">
      <c r="A35" s="40">
        <v>1.22</v>
      </c>
      <c r="B35" s="68" t="s">
        <v>99</v>
      </c>
      <c r="C35" s="26" t="s">
        <v>76</v>
      </c>
      <c r="D35" s="66">
        <v>150</v>
      </c>
      <c r="E35" s="66" t="s">
        <v>114</v>
      </c>
      <c r="F35" s="67">
        <v>285</v>
      </c>
      <c r="G35" s="27"/>
      <c r="H35" s="23"/>
      <c r="I35" s="32" t="s">
        <v>38</v>
      </c>
      <c r="J35" s="33">
        <f>IF(I35="Less(-)",-1,1)</f>
        <v>1</v>
      </c>
      <c r="K35" s="23" t="s">
        <v>39</v>
      </c>
      <c r="L35" s="23" t="s">
        <v>4</v>
      </c>
      <c r="M35" s="28"/>
      <c r="N35" s="23"/>
      <c r="O35" s="23"/>
      <c r="P35" s="31"/>
      <c r="Q35" s="23"/>
      <c r="R35" s="23"/>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7"/>
      <c r="BA35" s="29">
        <f>(total_amount_ba($B$2,$D$2,D35,F35,J35,K35,M35))</f>
        <v>42750</v>
      </c>
      <c r="BB35" s="38">
        <f>BA35+SUM(N35:AZ35)</f>
        <v>42750</v>
      </c>
      <c r="BC35" s="35" t="str">
        <f>SpellNumber(L35,BB35)</f>
        <v>INR  Forty Two Thousand Seven Hundred &amp; Fifty  Only</v>
      </c>
      <c r="IA35" s="21">
        <v>1.22</v>
      </c>
      <c r="IB35" s="21" t="s">
        <v>99</v>
      </c>
      <c r="IC35" s="21" t="s">
        <v>76</v>
      </c>
      <c r="ID35" s="21">
        <v>150</v>
      </c>
      <c r="IE35" s="22" t="s">
        <v>114</v>
      </c>
      <c r="IF35" s="22"/>
      <c r="IG35" s="22"/>
      <c r="IH35" s="22"/>
      <c r="II35" s="22"/>
    </row>
    <row r="36" spans="1:243" s="21" customFormat="1" ht="28.5">
      <c r="A36" s="40">
        <v>1.23</v>
      </c>
      <c r="B36" s="68" t="s">
        <v>100</v>
      </c>
      <c r="C36" s="26" t="s">
        <v>77</v>
      </c>
      <c r="D36" s="66">
        <v>80</v>
      </c>
      <c r="E36" s="66" t="s">
        <v>114</v>
      </c>
      <c r="F36" s="67">
        <v>358</v>
      </c>
      <c r="G36" s="27"/>
      <c r="H36" s="23"/>
      <c r="I36" s="32" t="s">
        <v>38</v>
      </c>
      <c r="J36" s="33">
        <f>IF(I36="Less(-)",-1,1)</f>
        <v>1</v>
      </c>
      <c r="K36" s="23" t="s">
        <v>39</v>
      </c>
      <c r="L36" s="23" t="s">
        <v>4</v>
      </c>
      <c r="M36" s="28"/>
      <c r="N36" s="23"/>
      <c r="O36" s="23"/>
      <c r="P36" s="31"/>
      <c r="Q36" s="23"/>
      <c r="R36" s="23"/>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7"/>
      <c r="BA36" s="29">
        <f>(total_amount_ba($B$2,$D$2,D36,F36,J36,K36,M36))</f>
        <v>28640</v>
      </c>
      <c r="BB36" s="38">
        <f>BA36+SUM(N36:AZ36)</f>
        <v>28640</v>
      </c>
      <c r="BC36" s="35" t="str">
        <f>SpellNumber(L36,BB36)</f>
        <v>INR  Twenty Eight Thousand Six Hundred &amp; Forty  Only</v>
      </c>
      <c r="IA36" s="21">
        <v>1.23</v>
      </c>
      <c r="IB36" s="21" t="s">
        <v>100</v>
      </c>
      <c r="IC36" s="21" t="s">
        <v>77</v>
      </c>
      <c r="ID36" s="21">
        <v>80</v>
      </c>
      <c r="IE36" s="22" t="s">
        <v>114</v>
      </c>
      <c r="IF36" s="22"/>
      <c r="IG36" s="22"/>
      <c r="IH36" s="22"/>
      <c r="II36" s="22"/>
    </row>
    <row r="37" spans="1:243" s="21" customFormat="1" ht="89.25">
      <c r="A37" s="40">
        <v>1.24</v>
      </c>
      <c r="B37" s="68" t="s">
        <v>101</v>
      </c>
      <c r="C37" s="26" t="s">
        <v>78</v>
      </c>
      <c r="D37" s="66">
        <v>100</v>
      </c>
      <c r="E37" s="66" t="s">
        <v>37</v>
      </c>
      <c r="F37" s="67">
        <v>2500</v>
      </c>
      <c r="G37" s="27"/>
      <c r="H37" s="23"/>
      <c r="I37" s="32" t="s">
        <v>38</v>
      </c>
      <c r="J37" s="33">
        <f>IF(I37="Less(-)",-1,1)</f>
        <v>1</v>
      </c>
      <c r="K37" s="23" t="s">
        <v>39</v>
      </c>
      <c r="L37" s="23" t="s">
        <v>4</v>
      </c>
      <c r="M37" s="28"/>
      <c r="N37" s="23"/>
      <c r="O37" s="23"/>
      <c r="P37" s="31"/>
      <c r="Q37" s="23"/>
      <c r="R37" s="23"/>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7"/>
      <c r="BA37" s="29">
        <f>(total_amount_ba($B$2,$D$2,D37,F37,J37,K37,M37))</f>
        <v>250000</v>
      </c>
      <c r="BB37" s="38">
        <f>BA37+SUM(N37:AZ37)</f>
        <v>250000</v>
      </c>
      <c r="BC37" s="35" t="str">
        <f>SpellNumber(L37,BB37)</f>
        <v>INR  Two Lakh Fifty Thousand    Only</v>
      </c>
      <c r="IA37" s="21">
        <v>1.24</v>
      </c>
      <c r="IB37" s="21" t="s">
        <v>131</v>
      </c>
      <c r="IC37" s="21" t="s">
        <v>78</v>
      </c>
      <c r="ID37" s="21">
        <v>100</v>
      </c>
      <c r="IE37" s="22" t="s">
        <v>37</v>
      </c>
      <c r="IF37" s="22"/>
      <c r="IG37" s="22"/>
      <c r="IH37" s="22"/>
      <c r="II37" s="22"/>
    </row>
    <row r="38" spans="1:243" s="21" customFormat="1" ht="114.75">
      <c r="A38" s="40">
        <v>1.25</v>
      </c>
      <c r="B38" s="68" t="s">
        <v>102</v>
      </c>
      <c r="C38" s="26" t="s">
        <v>79</v>
      </c>
      <c r="D38" s="66">
        <v>30</v>
      </c>
      <c r="E38" s="66" t="s">
        <v>37</v>
      </c>
      <c r="F38" s="67">
        <v>980</v>
      </c>
      <c r="G38" s="27"/>
      <c r="H38" s="23"/>
      <c r="I38" s="32" t="s">
        <v>38</v>
      </c>
      <c r="J38" s="33">
        <f>IF(I38="Less(-)",-1,1)</f>
        <v>1</v>
      </c>
      <c r="K38" s="23" t="s">
        <v>39</v>
      </c>
      <c r="L38" s="23" t="s">
        <v>4</v>
      </c>
      <c r="M38" s="28"/>
      <c r="N38" s="23"/>
      <c r="O38" s="23"/>
      <c r="P38" s="31"/>
      <c r="Q38" s="23"/>
      <c r="R38" s="23"/>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7"/>
      <c r="BA38" s="29">
        <f>(total_amount_ba($B$2,$D$2,D38,F38,J38,K38,M38))</f>
        <v>29400</v>
      </c>
      <c r="BB38" s="38">
        <f>BA38+SUM(N38:AZ38)</f>
        <v>29400</v>
      </c>
      <c r="BC38" s="35" t="str">
        <f>SpellNumber(L38,BB38)</f>
        <v>INR  Twenty Nine Thousand Four Hundred    Only</v>
      </c>
      <c r="IA38" s="21">
        <v>1.25</v>
      </c>
      <c r="IB38" s="21" t="s">
        <v>132</v>
      </c>
      <c r="IC38" s="21" t="s">
        <v>79</v>
      </c>
      <c r="ID38" s="21">
        <v>30</v>
      </c>
      <c r="IE38" s="22" t="s">
        <v>37</v>
      </c>
      <c r="IF38" s="22"/>
      <c r="IG38" s="22"/>
      <c r="IH38" s="22"/>
      <c r="II38" s="22"/>
    </row>
    <row r="39" spans="1:243" s="21" customFormat="1" ht="63.75">
      <c r="A39" s="40">
        <v>1.26</v>
      </c>
      <c r="B39" s="68" t="s">
        <v>103</v>
      </c>
      <c r="C39" s="26" t="s">
        <v>80</v>
      </c>
      <c r="D39" s="66">
        <v>300</v>
      </c>
      <c r="E39" s="66" t="s">
        <v>115</v>
      </c>
      <c r="F39" s="67">
        <v>160</v>
      </c>
      <c r="G39" s="27"/>
      <c r="H39" s="23"/>
      <c r="I39" s="32" t="s">
        <v>38</v>
      </c>
      <c r="J39" s="33">
        <f>IF(I39="Less(-)",-1,1)</f>
        <v>1</v>
      </c>
      <c r="K39" s="23" t="s">
        <v>39</v>
      </c>
      <c r="L39" s="23" t="s">
        <v>4</v>
      </c>
      <c r="M39" s="28"/>
      <c r="N39" s="23"/>
      <c r="O39" s="23"/>
      <c r="P39" s="31"/>
      <c r="Q39" s="23"/>
      <c r="R39" s="23"/>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7"/>
      <c r="BA39" s="29">
        <f>(total_amount_ba($B$2,$D$2,D39,F39,J39,K39,M39))</f>
        <v>48000</v>
      </c>
      <c r="BB39" s="38">
        <f>BA39+SUM(N39:AZ39)</f>
        <v>48000</v>
      </c>
      <c r="BC39" s="35" t="str">
        <f>SpellNumber(L39,BB39)</f>
        <v>INR  Forty Eight Thousand    Only</v>
      </c>
      <c r="IA39" s="21">
        <v>1.26</v>
      </c>
      <c r="IB39" s="21" t="s">
        <v>133</v>
      </c>
      <c r="IC39" s="21" t="s">
        <v>80</v>
      </c>
      <c r="ID39" s="21">
        <v>300</v>
      </c>
      <c r="IE39" s="22" t="s">
        <v>115</v>
      </c>
      <c r="IF39" s="22"/>
      <c r="IG39" s="22"/>
      <c r="IH39" s="22"/>
      <c r="II39" s="22"/>
    </row>
    <row r="40" spans="1:243" s="21" customFormat="1" ht="51">
      <c r="A40" s="40">
        <v>1.27</v>
      </c>
      <c r="B40" s="64" t="s">
        <v>104</v>
      </c>
      <c r="C40" s="26" t="s">
        <v>81</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1">
        <v>1.27</v>
      </c>
      <c r="IB40" s="21" t="s">
        <v>134</v>
      </c>
      <c r="IC40" s="21" t="s">
        <v>81</v>
      </c>
      <c r="IE40" s="22"/>
      <c r="IF40" s="22"/>
      <c r="IG40" s="22"/>
      <c r="IH40" s="22"/>
      <c r="II40" s="22"/>
    </row>
    <row r="41" spans="1:243" s="21" customFormat="1" ht="28.5">
      <c r="A41" s="40">
        <v>1.28</v>
      </c>
      <c r="B41" s="68" t="s">
        <v>105</v>
      </c>
      <c r="C41" s="26" t="s">
        <v>82</v>
      </c>
      <c r="D41" s="69">
        <v>50</v>
      </c>
      <c r="E41" s="70" t="s">
        <v>37</v>
      </c>
      <c r="F41" s="67">
        <v>136</v>
      </c>
      <c r="G41" s="27"/>
      <c r="H41" s="23"/>
      <c r="I41" s="32" t="s">
        <v>38</v>
      </c>
      <c r="J41" s="33">
        <f>IF(I41="Less(-)",-1,1)</f>
        <v>1</v>
      </c>
      <c r="K41" s="23" t="s">
        <v>39</v>
      </c>
      <c r="L41" s="23" t="s">
        <v>4</v>
      </c>
      <c r="M41" s="28"/>
      <c r="N41" s="23"/>
      <c r="O41" s="23"/>
      <c r="P41" s="31"/>
      <c r="Q41" s="23"/>
      <c r="R41" s="23"/>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7"/>
      <c r="BA41" s="29">
        <f>(total_amount_ba($B$2,$D$2,D41,F41,J41,K41,M41))</f>
        <v>6800</v>
      </c>
      <c r="BB41" s="38">
        <f>BA41+SUM(N41:AZ41)</f>
        <v>6800</v>
      </c>
      <c r="BC41" s="35" t="str">
        <f>SpellNumber(L41,BB41)</f>
        <v>INR  Six Thousand Eight Hundred    Only</v>
      </c>
      <c r="IA41" s="21">
        <v>1.28</v>
      </c>
      <c r="IB41" s="21" t="s">
        <v>135</v>
      </c>
      <c r="IC41" s="21" t="s">
        <v>82</v>
      </c>
      <c r="ID41" s="21">
        <v>50</v>
      </c>
      <c r="IE41" s="22" t="s">
        <v>37</v>
      </c>
      <c r="IF41" s="22"/>
      <c r="IG41" s="22"/>
      <c r="IH41" s="22"/>
      <c r="II41" s="22"/>
    </row>
    <row r="42" spans="1:243" s="21" customFormat="1" ht="42.75">
      <c r="A42" s="40">
        <v>1.29</v>
      </c>
      <c r="B42" s="68" t="s">
        <v>106</v>
      </c>
      <c r="C42" s="26" t="s">
        <v>83</v>
      </c>
      <c r="D42" s="69">
        <v>50</v>
      </c>
      <c r="E42" s="70" t="s">
        <v>37</v>
      </c>
      <c r="F42" s="67">
        <v>207.63</v>
      </c>
      <c r="G42" s="27"/>
      <c r="H42" s="23"/>
      <c r="I42" s="32" t="s">
        <v>38</v>
      </c>
      <c r="J42" s="33">
        <f>IF(I42="Less(-)",-1,1)</f>
        <v>1</v>
      </c>
      <c r="K42" s="23" t="s">
        <v>39</v>
      </c>
      <c r="L42" s="23" t="s">
        <v>4</v>
      </c>
      <c r="M42" s="28"/>
      <c r="N42" s="23"/>
      <c r="O42" s="23"/>
      <c r="P42" s="31"/>
      <c r="Q42" s="23"/>
      <c r="R42" s="23"/>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7"/>
      <c r="BA42" s="29">
        <f>(total_amount_ba($B$2,$D$2,D42,F42,J42,K42,M42))</f>
        <v>10381.5</v>
      </c>
      <c r="BB42" s="38">
        <f>BA42+SUM(N42:AZ42)</f>
        <v>10381.5</v>
      </c>
      <c r="BC42" s="35" t="str">
        <f>SpellNumber(L42,BB42)</f>
        <v>INR  Ten Thousand Three Hundred &amp; Eighty One  and Paise Fifty Only</v>
      </c>
      <c r="IA42" s="21">
        <v>1.29</v>
      </c>
      <c r="IB42" s="21" t="s">
        <v>136</v>
      </c>
      <c r="IC42" s="21" t="s">
        <v>83</v>
      </c>
      <c r="ID42" s="21">
        <v>50</v>
      </c>
      <c r="IE42" s="22" t="s">
        <v>37</v>
      </c>
      <c r="IF42" s="22"/>
      <c r="IG42" s="22"/>
      <c r="IH42" s="22"/>
      <c r="II42" s="22"/>
    </row>
    <row r="43" spans="1:243" s="21" customFormat="1" ht="38.25">
      <c r="A43" s="40">
        <v>1.3</v>
      </c>
      <c r="B43" s="64" t="s">
        <v>107</v>
      </c>
      <c r="C43" s="26" t="s">
        <v>84</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1">
        <v>1.3</v>
      </c>
      <c r="IB43" s="21" t="s">
        <v>137</v>
      </c>
      <c r="IC43" s="21" t="s">
        <v>84</v>
      </c>
      <c r="IE43" s="22"/>
      <c r="IF43" s="22"/>
      <c r="IG43" s="22"/>
      <c r="IH43" s="22"/>
      <c r="II43" s="22"/>
    </row>
    <row r="44" spans="1:243" s="21" customFormat="1" ht="28.5">
      <c r="A44" s="40">
        <v>1.31</v>
      </c>
      <c r="B44" s="68" t="s">
        <v>108</v>
      </c>
      <c r="C44" s="26" t="s">
        <v>85</v>
      </c>
      <c r="D44" s="69">
        <v>40</v>
      </c>
      <c r="E44" s="66" t="s">
        <v>114</v>
      </c>
      <c r="F44" s="67">
        <v>40</v>
      </c>
      <c r="G44" s="27"/>
      <c r="H44" s="23"/>
      <c r="I44" s="32" t="s">
        <v>38</v>
      </c>
      <c r="J44" s="33">
        <f>IF(I44="Less(-)",-1,1)</f>
        <v>1</v>
      </c>
      <c r="K44" s="23" t="s">
        <v>39</v>
      </c>
      <c r="L44" s="23" t="s">
        <v>4</v>
      </c>
      <c r="M44" s="28"/>
      <c r="N44" s="23"/>
      <c r="O44" s="23"/>
      <c r="P44" s="31"/>
      <c r="Q44" s="23"/>
      <c r="R44" s="23"/>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7"/>
      <c r="BA44" s="29">
        <f>(total_amount_ba($B$2,$D$2,D44,F44,J44,K44,M44))</f>
        <v>1600</v>
      </c>
      <c r="BB44" s="38">
        <f>BA44+SUM(N44:AZ44)</f>
        <v>1600</v>
      </c>
      <c r="BC44" s="35" t="str">
        <f>SpellNumber(L44,BB44)</f>
        <v>INR  One Thousand Six Hundred    Only</v>
      </c>
      <c r="IA44" s="21">
        <v>1.31</v>
      </c>
      <c r="IB44" s="21" t="s">
        <v>108</v>
      </c>
      <c r="IC44" s="21" t="s">
        <v>85</v>
      </c>
      <c r="ID44" s="21">
        <v>40</v>
      </c>
      <c r="IE44" s="22" t="s">
        <v>114</v>
      </c>
      <c r="IF44" s="22"/>
      <c r="IG44" s="22"/>
      <c r="IH44" s="22"/>
      <c r="II44" s="22"/>
    </row>
    <row r="45" spans="1:243" s="21" customFormat="1" ht="51">
      <c r="A45" s="40">
        <v>1.32</v>
      </c>
      <c r="B45" s="71" t="s">
        <v>109</v>
      </c>
      <c r="C45" s="26" t="s">
        <v>86</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1">
        <v>1.32</v>
      </c>
      <c r="IB45" s="21" t="s">
        <v>138</v>
      </c>
      <c r="IC45" s="21" t="s">
        <v>86</v>
      </c>
      <c r="IE45" s="22"/>
      <c r="IF45" s="22"/>
      <c r="IG45" s="22"/>
      <c r="IH45" s="22"/>
      <c r="II45" s="22"/>
    </row>
    <row r="46" spans="1:243" s="21" customFormat="1" ht="28.5">
      <c r="A46" s="40">
        <v>1.33</v>
      </c>
      <c r="B46" s="68" t="s">
        <v>110</v>
      </c>
      <c r="C46" s="26" t="s">
        <v>87</v>
      </c>
      <c r="D46" s="69">
        <v>30</v>
      </c>
      <c r="E46" s="66" t="s">
        <v>114</v>
      </c>
      <c r="F46" s="67">
        <v>75</v>
      </c>
      <c r="G46" s="27"/>
      <c r="H46" s="23"/>
      <c r="I46" s="32" t="s">
        <v>38</v>
      </c>
      <c r="J46" s="33">
        <f>IF(I46="Less(-)",-1,1)</f>
        <v>1</v>
      </c>
      <c r="K46" s="23" t="s">
        <v>39</v>
      </c>
      <c r="L46" s="23" t="s">
        <v>4</v>
      </c>
      <c r="M46" s="28"/>
      <c r="N46" s="23"/>
      <c r="O46" s="23"/>
      <c r="P46" s="31"/>
      <c r="Q46" s="23"/>
      <c r="R46" s="23"/>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7"/>
      <c r="BA46" s="29">
        <f>(total_amount_ba($B$2,$D$2,D46,F46,J46,K46,M46))</f>
        <v>2250</v>
      </c>
      <c r="BB46" s="38">
        <f>BA46+SUM(N46:AZ46)</f>
        <v>2250</v>
      </c>
      <c r="BC46" s="35" t="str">
        <f>SpellNumber(L46,BB46)</f>
        <v>INR  Two Thousand Two Hundred &amp; Fifty  Only</v>
      </c>
      <c r="IA46" s="21">
        <v>1.33</v>
      </c>
      <c r="IB46" s="21" t="s">
        <v>139</v>
      </c>
      <c r="IC46" s="21" t="s">
        <v>87</v>
      </c>
      <c r="ID46" s="21">
        <v>30</v>
      </c>
      <c r="IE46" s="22" t="s">
        <v>114</v>
      </c>
      <c r="IF46" s="22"/>
      <c r="IG46" s="22"/>
      <c r="IH46" s="22"/>
      <c r="II46" s="22"/>
    </row>
    <row r="47" spans="1:243" s="21" customFormat="1" ht="28.5">
      <c r="A47" s="40">
        <v>1.34</v>
      </c>
      <c r="B47" s="68" t="s">
        <v>111</v>
      </c>
      <c r="C47" s="26" t="s">
        <v>88</v>
      </c>
      <c r="D47" s="69">
        <v>30</v>
      </c>
      <c r="E47" s="66" t="s">
        <v>114</v>
      </c>
      <c r="F47" s="67">
        <v>38</v>
      </c>
      <c r="G47" s="27"/>
      <c r="H47" s="23"/>
      <c r="I47" s="32" t="s">
        <v>38</v>
      </c>
      <c r="J47" s="33">
        <f>IF(I47="Less(-)",-1,1)</f>
        <v>1</v>
      </c>
      <c r="K47" s="23" t="s">
        <v>39</v>
      </c>
      <c r="L47" s="23" t="s">
        <v>4</v>
      </c>
      <c r="M47" s="28"/>
      <c r="N47" s="23"/>
      <c r="O47" s="23"/>
      <c r="P47" s="31"/>
      <c r="Q47" s="23"/>
      <c r="R47" s="23"/>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7"/>
      <c r="BA47" s="29">
        <f>(total_amount_ba($B$2,$D$2,D47,F47,J47,K47,M47))</f>
        <v>1140</v>
      </c>
      <c r="BB47" s="38">
        <f>BA47+SUM(N47:AZ47)</f>
        <v>1140</v>
      </c>
      <c r="BC47" s="35" t="str">
        <f>SpellNumber(L47,BB47)</f>
        <v>INR  One Thousand One Hundred &amp; Forty  Only</v>
      </c>
      <c r="IA47" s="21">
        <v>1.34</v>
      </c>
      <c r="IB47" s="21" t="s">
        <v>140</v>
      </c>
      <c r="IC47" s="21" t="s">
        <v>88</v>
      </c>
      <c r="ID47" s="21">
        <v>30</v>
      </c>
      <c r="IE47" s="22" t="s">
        <v>114</v>
      </c>
      <c r="IF47" s="22"/>
      <c r="IG47" s="22"/>
      <c r="IH47" s="22"/>
      <c r="II47" s="22"/>
    </row>
    <row r="48" spans="1:243" s="21" customFormat="1" ht="38.25">
      <c r="A48" s="40">
        <v>1.35</v>
      </c>
      <c r="B48" s="68" t="s">
        <v>112</v>
      </c>
      <c r="C48" s="26" t="s">
        <v>89</v>
      </c>
      <c r="D48" s="66">
        <v>50</v>
      </c>
      <c r="E48" s="66" t="s">
        <v>115</v>
      </c>
      <c r="F48" s="67">
        <v>750</v>
      </c>
      <c r="G48" s="27"/>
      <c r="H48" s="23"/>
      <c r="I48" s="32" t="s">
        <v>38</v>
      </c>
      <c r="J48" s="33">
        <f>IF(I48="Less(-)",-1,1)</f>
        <v>1</v>
      </c>
      <c r="K48" s="23" t="s">
        <v>39</v>
      </c>
      <c r="L48" s="23" t="s">
        <v>4</v>
      </c>
      <c r="M48" s="28"/>
      <c r="N48" s="23"/>
      <c r="O48" s="23"/>
      <c r="P48" s="31"/>
      <c r="Q48" s="23"/>
      <c r="R48" s="23"/>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7"/>
      <c r="BA48" s="29">
        <f>(total_amount_ba($B$2,$D$2,D48,F48,J48,K48,M48))</f>
        <v>37500</v>
      </c>
      <c r="BB48" s="38">
        <f>BA48+SUM(N48:AZ48)</f>
        <v>37500</v>
      </c>
      <c r="BC48" s="35" t="str">
        <f>SpellNumber(L48,BB48)</f>
        <v>INR  Thirty Seven Thousand Five Hundred    Only</v>
      </c>
      <c r="IA48" s="21">
        <v>1.35</v>
      </c>
      <c r="IB48" s="21" t="s">
        <v>141</v>
      </c>
      <c r="IC48" s="21" t="s">
        <v>89</v>
      </c>
      <c r="ID48" s="21">
        <v>50</v>
      </c>
      <c r="IE48" s="22" t="s">
        <v>115</v>
      </c>
      <c r="IF48" s="22"/>
      <c r="IG48" s="22"/>
      <c r="IH48" s="22"/>
      <c r="II48" s="22"/>
    </row>
    <row r="49" spans="1:243" s="21" customFormat="1" ht="25.5">
      <c r="A49" s="40">
        <v>1.36</v>
      </c>
      <c r="B49" s="68" t="s">
        <v>113</v>
      </c>
      <c r="C49" s="26" t="s">
        <v>90</v>
      </c>
      <c r="D49" s="66">
        <v>50</v>
      </c>
      <c r="E49" s="66" t="s">
        <v>115</v>
      </c>
      <c r="F49" s="67">
        <v>300</v>
      </c>
      <c r="G49" s="27"/>
      <c r="H49" s="23"/>
      <c r="I49" s="32" t="s">
        <v>38</v>
      </c>
      <c r="J49" s="33">
        <f>IF(I49="Less(-)",-1,1)</f>
        <v>1</v>
      </c>
      <c r="K49" s="23" t="s">
        <v>39</v>
      </c>
      <c r="L49" s="23" t="s">
        <v>4</v>
      </c>
      <c r="M49" s="28"/>
      <c r="N49" s="23"/>
      <c r="O49" s="23"/>
      <c r="P49" s="31"/>
      <c r="Q49" s="23"/>
      <c r="R49" s="23"/>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7"/>
      <c r="BA49" s="29">
        <f>(total_amount_ba($B$2,$D$2,D49,F49,J49,K49,M49))</f>
        <v>15000</v>
      </c>
      <c r="BB49" s="38">
        <f>BA49+SUM(N49:AZ49)</f>
        <v>15000</v>
      </c>
      <c r="BC49" s="35" t="str">
        <f>SpellNumber(L49,BB49)</f>
        <v>INR  Fifteen Thousand    Only</v>
      </c>
      <c r="IA49" s="21">
        <v>1.36</v>
      </c>
      <c r="IB49" s="21" t="s">
        <v>142</v>
      </c>
      <c r="IC49" s="21" t="s">
        <v>90</v>
      </c>
      <c r="ID49" s="21">
        <v>50</v>
      </c>
      <c r="IE49" s="22" t="s">
        <v>115</v>
      </c>
      <c r="IF49" s="22"/>
      <c r="IG49" s="22"/>
      <c r="IH49" s="22"/>
      <c r="II49" s="22"/>
    </row>
    <row r="50" spans="1:243" s="21" customFormat="1" ht="28.5">
      <c r="A50" s="45" t="s">
        <v>46</v>
      </c>
      <c r="B50" s="46"/>
      <c r="C50" s="47"/>
      <c r="D50" s="48"/>
      <c r="E50" s="48"/>
      <c r="F50" s="48"/>
      <c r="G50" s="48"/>
      <c r="H50" s="49"/>
      <c r="I50" s="49"/>
      <c r="J50" s="49"/>
      <c r="K50" s="49"/>
      <c r="L50" s="50"/>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39">
        <f>ROUND(SUM(BA15:BA49),0)</f>
        <v>8761037</v>
      </c>
      <c r="BB50" s="52">
        <f>SUM(BB44:BB49)</f>
        <v>57490</v>
      </c>
      <c r="BC50" s="53" t="str">
        <f>SpellNumber(L50,BA50)</f>
        <v>  Eighty Seven Lakh Sixty One Thousand  &amp;Thirty Seven  Only</v>
      </c>
      <c r="IE50" s="22"/>
      <c r="IF50" s="22"/>
      <c r="IG50" s="22"/>
      <c r="IH50" s="22"/>
      <c r="II50" s="22"/>
    </row>
    <row r="51" spans="1:243" s="21" customFormat="1" ht="18">
      <c r="A51" s="46" t="s">
        <v>47</v>
      </c>
      <c r="B51" s="54"/>
      <c r="C51" s="55"/>
      <c r="D51" s="63"/>
      <c r="E51" s="56" t="s">
        <v>52</v>
      </c>
      <c r="F51" s="30"/>
      <c r="G51" s="57"/>
      <c r="H51" s="58"/>
      <c r="I51" s="58"/>
      <c r="J51" s="58"/>
      <c r="K51" s="59"/>
      <c r="L51" s="24"/>
      <c r="M51" s="60"/>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25">
        <f>IF(ISBLANK(F51),0,IF(E51="Excess (+)",ROUND(BA50+(BA50*F51),2),IF(E51="Less (-)",ROUND(BA50+(BA50*F51*(-1)),2),IF(E51="At Par",BA50,0))))</f>
        <v>0</v>
      </c>
      <c r="BB51" s="61">
        <f>ROUND(BA51,0)</f>
        <v>0</v>
      </c>
      <c r="BC51" s="62" t="str">
        <f>SpellNumber($E$2,BB51)</f>
        <v>INR Zero Only</v>
      </c>
      <c r="IE51" s="22"/>
      <c r="IF51" s="22"/>
      <c r="IG51" s="22"/>
      <c r="IH51" s="22"/>
      <c r="II51" s="22"/>
    </row>
    <row r="52" spans="1:243" s="21" customFormat="1" ht="18">
      <c r="A52" s="45" t="s">
        <v>48</v>
      </c>
      <c r="B52" s="45"/>
      <c r="C52" s="79" t="str">
        <f>SpellNumber($E$2,BB51)</f>
        <v>INR Zero Only</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IE52" s="22"/>
      <c r="IF52" s="22"/>
      <c r="IG52" s="22"/>
      <c r="IH52" s="22"/>
      <c r="II52" s="22"/>
    </row>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6" ht="15"/>
    <row r="407" ht="15"/>
    <row r="408" ht="15"/>
    <row r="409" ht="15"/>
    <row r="410" ht="15"/>
    <row r="411" ht="15"/>
    <row r="412" ht="15"/>
    <row r="413" ht="15"/>
    <row r="414" ht="15"/>
    <row r="415" ht="15"/>
    <row r="416" ht="15"/>
    <row r="417" ht="15"/>
    <row r="418" ht="15"/>
    <row r="419" ht="15"/>
    <row r="420" ht="15"/>
    <row r="421" ht="15"/>
    <row r="422" ht="15"/>
    <row r="424" ht="15"/>
    <row r="425" ht="15"/>
    <row r="426" ht="15"/>
    <row r="427" ht="15"/>
    <row r="428" ht="15"/>
    <row r="429" ht="15"/>
    <row r="430" ht="15"/>
    <row r="431" ht="15"/>
    <row r="432" ht="15"/>
    <row r="433" ht="15"/>
    <row r="434" ht="15"/>
    <row r="435" ht="15"/>
    <row r="436" ht="15"/>
    <row r="437" ht="15"/>
    <row r="438" ht="15"/>
    <row r="440" ht="15"/>
    <row r="441" ht="15"/>
    <row r="442" ht="15"/>
    <row r="443" ht="15"/>
    <row r="444" ht="15"/>
    <row r="445" ht="15"/>
    <row r="446" ht="15"/>
    <row r="447" ht="15"/>
    <row r="450" ht="15"/>
    <row r="451" ht="15"/>
    <row r="453" ht="15"/>
    <row r="454" ht="15"/>
  </sheetData>
  <sheetProtection password="D850" sheet="1"/>
  <autoFilter ref="A11:BC52"/>
  <mergeCells count="19">
    <mergeCell ref="C52:BC52"/>
    <mergeCell ref="A9:BC9"/>
    <mergeCell ref="D14:BC14"/>
    <mergeCell ref="D13:BC13"/>
    <mergeCell ref="D20:BC20"/>
    <mergeCell ref="D17:BC17"/>
    <mergeCell ref="D45:BC45"/>
    <mergeCell ref="D23:BC23"/>
    <mergeCell ref="D26:BC26"/>
    <mergeCell ref="D30:BC30"/>
    <mergeCell ref="D34:BC34"/>
    <mergeCell ref="D40:BC40"/>
    <mergeCell ref="D43:BC43"/>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1">
      <formula1>IF(E51="Select",-1,IF(E51="At Par",0,0))</formula1>
      <formula2>IF(E51="Select",-1,IF(E51="At Par",0,0.99))</formula2>
    </dataValidation>
    <dataValidation type="list" allowBlank="1" showErrorMessage="1" sqref="E5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allowBlank="1" showErrorMessage="1" sqref="D13:D14 K15:K16 D17 K18:K19 D20 K21:K22 D23 K24:K25 D26 K27:K29 D30 K31:K33 D34 K35:K39 D40 K41:K42 D43 K44 K46:K49 D4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2 G24:H25 G27:H29 G31:H33 G35:H39 G41:H42 G44:H44 G46:H49">
      <formula1>0</formula1>
      <formula2>999999999999999</formula2>
    </dataValidation>
    <dataValidation allowBlank="1" showInputMessage="1" showErrorMessage="1" promptTitle="Addition / Deduction" prompt="Please Choose the correct One" sqref="J15:J16 J18:J19 J21:J22 J24:J25 J27:J29 J31:J33 J35:J39 J41:J42 J44 J46:J49">
      <formula1>0</formula1>
      <formula2>0</formula2>
    </dataValidation>
    <dataValidation type="list" showErrorMessage="1" sqref="I15:I16 I18:I19 I21:I22 I24:I25 I27:I29 I31:I33 I35:I39 I41:I42 I44 I46:I4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2 N24:O25 N27:O29 N31:O33 N35:O39 N41:O42 N44:O44 N46: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R22 R24:R25 R27:R29 R31:R33 R35:R39 R41:R42 R44 R46: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Q22 Q24:Q25 Q27:Q29 Q31:Q33 Q35:Q39 Q41:Q42 Q44 Q46:Q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M22 M24:M25 M27:M29 M31:M33 M35:M39 M41:M42 M44 M46:M49">
      <formula1>0</formula1>
      <formula2>999999999999999</formula2>
    </dataValidation>
    <dataValidation type="decimal" allowBlank="1" showInputMessage="1" showErrorMessage="1" promptTitle="Quantity" prompt="Please enter the Quantity for this item. " errorTitle="Invalid Entry" error="Only Numeric Values are allowed. " sqref="F48:F49 F15:F16 F18:F19 F21:F22 F24:F25 F27:F29 F31:F33 F35:F39">
      <formula1>0</formula1>
      <formula2>999999999999999</formula2>
    </dataValidation>
    <dataValidation type="list" allowBlank="1" showInputMessage="1" showErrorMessage="1" sqref="L41 L42 L43 L44 L45 L46 L47 L13 L14 L15 L16 L17 L18 L19 L20 L21 L22 L23 L24 L25 L26 L27 L28 L29 L30 L31 L32 L33 L34 L35 L36 L37 L38 L39 L40 L49 L48">
      <formula1>"INR"</formula1>
    </dataValidation>
    <dataValidation allowBlank="1" showInputMessage="1" showErrorMessage="1" promptTitle="Itemcode/Make" prompt="Please enter text" sqref="C14:C49">
      <formula1>0</formula1>
      <formula2>0</formula2>
    </dataValidation>
    <dataValidation type="decimal" allowBlank="1" showInputMessage="1" showErrorMessage="1" errorTitle="Invalid Entry" error="Only Numeric Values are allowed. " sqref="A14:A4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2023-06-01T10:05:06Z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