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<sst xmlns="http://schemas.openxmlformats.org/spreadsheetml/2006/main" count="175" uniqueCount="81">
  <si>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</si>
  <si>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</si>
  <si>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</si>
  <si>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</si>
  <si>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</si>
  <si>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</si>
  <si>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</si>
  <si>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</si>
  <si>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</si>
  <si>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</si>
  <si>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</si>
  <si>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</si>
  <si>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</si>
  <si>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</si>
  <si>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</si>
  <si>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</si>
  <si>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</si>
  <si>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</si>
  <si>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</si>
  <si>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</si>
  <si>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</si>
  <si>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</si>
  <si>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</si>
  <si>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</si>
  <si>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</si>
  <si>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</si>
  <si>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</si>
  <si>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</si>
  <si>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</si>
  <si>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</si>
  <si>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</si>
  <si>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</si>
  <si>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</si>
  <si>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</si>
  <si>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</si>
  <si>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</si>
  <si>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</si>
  <si>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</si>
  <si>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</si>
  <si>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</si>
  <si>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</si>
  <si>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</si>
  <si>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</si>
  <si>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</si>
  <si>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</si>
  <si>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</si>
  <si>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</si>
  <si>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</si>
  <si>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</si>
  <si>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</si>
  <si>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</si>
  <si>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</si>
  <si>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</si>
  <si>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</si>
  <si>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</si>
  <si>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</si>
  <si>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</si>
  <si>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</si>
  <si>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</si>
  <si>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</si>
  <si>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</si>
  <si>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</si>
  <si>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</si>
  <si>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</si>
  <si>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</si>
  <si>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Tender Inviting Authority: Executive Engineer</t>
  </si>
  <si>
    <t>Name of Work: Digging, removing,&amp; relaying of old power cable (previously connected from Feeder Pillar No. 4 to switch room of Media Lab ) temporary connected from PEB School Block-F to switch room of Media Lab due to construction of PEB School Block-H and connecting it with feeder pillar No. 4 on main road side as second source for switch room of Media Lab in the campus.</t>
  </si>
  <si>
    <t>Contract No:   99 /IWD/ED/811           Dated: 02.03.2022</t>
  </si>
  <si>
    <t>Supplying and making indoor end termination with brass compression gland, aluminum lugs for following size of PVC insulated &amp; PVC sheathed/XLPE aluminum cable of 1.1kV grade as reqd.</t>
  </si>
  <si>
    <t>3½ X 185 sq. mm (57mm)</t>
  </si>
  <si>
    <t>Supplying and fixing of light class G.I. pipe of 80 mm dia. (nominal) 3 metres length along the pole for protection of under ground cable as required.</t>
  </si>
  <si>
    <t>S &amp; Laying of one no.  XLPE cable aluminum conductor steel armoured power cable of 1.1kV grade of size  3-1/2 185 sq.mm. in following manners.</t>
  </si>
  <si>
    <t>In Ground including excavation, sand cushioning brick protecting covering and refilling the trench etc. as reqd.</t>
  </si>
  <si>
    <t>In pipe</t>
  </si>
  <si>
    <t>In open duct</t>
  </si>
  <si>
    <t>On surface with MS clamp</t>
  </si>
  <si>
    <t xml:space="preserve"> Supplying and making straight through joint with heat shrinkable kit including ferrules and other jointing materials for following size of PVC insulated and PVC sheathed / XLPE aluminium conductor cable of 1.1 kV grade as required.</t>
  </si>
  <si>
    <t>3½ X 185 sq. mm</t>
  </si>
  <si>
    <t>Each</t>
  </si>
  <si>
    <t xml:space="preserve"> Mtr</t>
  </si>
  <si>
    <t>Mtr</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</si>
</sst>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1"/>
      <color indexed="17"/>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b/>
      <sz val="11"/>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1"/>
      <color rgb="FF00B050"/>
      <name val="Arial"/>
      <family val="2"/>
    </font>
    <font>
      <b/>
      <sz val="12"/>
      <color rgb="FF800000"/>
      <name val="Arial"/>
      <family val="2"/>
    </font>
    <font>
      <b/>
      <sz val="14"/>
      <color theme="6" tint="-0.4999699890613556"/>
      <name val="Arial"/>
      <family val="2"/>
    </font>
    <font>
      <b/>
      <sz val="11"/>
      <color rgb="FF8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9">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5"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8" fillId="0" borderId="10"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70" fillId="0" borderId="11" xfId="57" applyNumberFormat="1" applyFont="1" applyFill="1" applyBorder="1" applyAlignment="1" applyProtection="1">
      <alignment horizontal="center" vertical="top" wrapText="1"/>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2" fillId="0" borderId="11" xfId="59" applyNumberFormat="1" applyFont="1" applyFill="1" applyBorder="1" applyAlignment="1">
      <alignment vertical="top"/>
      <protection/>
    </xf>
    <xf numFmtId="10" fontId="73"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8" fillId="0" borderId="10" xfId="59" applyNumberFormat="1" applyFont="1" applyFill="1" applyBorder="1" applyAlignment="1">
      <alignment horizontal="center" vertical="top" wrapText="1"/>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4"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45" fillId="0" borderId="11" xfId="0" applyFont="1" applyFill="1" applyBorder="1" applyAlignment="1">
      <alignment horizontal="center" vertical="top" wrapText="1"/>
    </xf>
    <xf numFmtId="0" fontId="0" fillId="0" borderId="11" xfId="0" applyFont="1" applyFill="1" applyBorder="1" applyAlignment="1">
      <alignment horizontal="justify" vertical="top" wrapText="1"/>
    </xf>
    <xf numFmtId="0" fontId="0" fillId="0" borderId="0" xfId="0" applyFont="1" applyFill="1" applyAlignment="1">
      <alignment vertical="top"/>
    </xf>
    <xf numFmtId="0" fontId="0" fillId="0" borderId="11" xfId="0" applyFont="1" applyFill="1" applyBorder="1" applyAlignment="1">
      <alignment vertical="top" wrapText="1"/>
    </xf>
    <xf numFmtId="0" fontId="45" fillId="0" borderId="11" xfId="0" applyFont="1" applyFill="1" applyBorder="1" applyAlignment="1">
      <alignment horizontal="center" vertical="top"/>
    </xf>
    <xf numFmtId="2" fontId="46" fillId="0" borderId="11" xfId="0" applyNumberFormat="1" applyFont="1" applyFill="1" applyBorder="1" applyAlignment="1">
      <alignment horizontal="center" vertical="top" wrapText="1"/>
    </xf>
    <xf numFmtId="2" fontId="3" fillId="0" borderId="11" xfId="59" applyNumberFormat="1" applyFont="1" applyFill="1" applyBorder="1" applyAlignment="1">
      <alignment horizontal="center" vertical="top"/>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26"/>
  <sheetViews>
    <sheetView showGridLines="0" zoomScale="130" zoomScaleNormal="130" zoomScalePageLayoutView="0" workbookViewId="0" topLeftCell="A1">
      <selection activeCell="A7" sqref="A7:BC7"/>
    </sheetView>
  </sheetViews>
  <sheetFormatPr defaultColWidth="9.140625" defaultRowHeight="15"/>
  <cols>
    <col min="1" max="1" width="14.8515625" style="28" customWidth="1"/>
    <col min="2" max="2" width="44.57421875" style="28" customWidth="1"/>
    <col min="3" max="3" width="23.42187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59"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75" t="str">
        <f>B2&amp;" BoQ"</f>
        <v>Percentage BoQ</v>
      </c>
      <c r="B1" s="75"/>
      <c r="C1" s="75"/>
      <c r="D1" s="75"/>
      <c r="E1" s="75"/>
      <c r="F1" s="75"/>
      <c r="G1" s="75"/>
      <c r="H1" s="75"/>
      <c r="I1" s="75"/>
      <c r="J1" s="75"/>
      <c r="K1" s="75"/>
      <c r="L1" s="75"/>
      <c r="O1" s="2"/>
      <c r="P1" s="2"/>
      <c r="Q1" s="3"/>
      <c r="IE1" s="3"/>
      <c r="IF1" s="3"/>
      <c r="IG1" s="3"/>
      <c r="IH1" s="3"/>
      <c r="II1" s="3"/>
    </row>
    <row r="2" spans="1:17" s="1" customFormat="1" ht="25.5" customHeight="1" hidden="1">
      <c r="A2" s="30" t="s">
        <v>3</v>
      </c>
      <c r="B2" s="30" t="s">
        <v>55</v>
      </c>
      <c r="C2" s="30" t="s">
        <v>4</v>
      </c>
      <c r="D2" s="30" t="s">
        <v>5</v>
      </c>
      <c r="E2" s="30" t="s">
        <v>6</v>
      </c>
      <c r="J2" s="4"/>
      <c r="K2" s="4"/>
      <c r="L2" s="4"/>
      <c r="O2" s="2"/>
      <c r="P2" s="2"/>
      <c r="Q2" s="3"/>
    </row>
    <row r="3" spans="1:243" s="1" customFormat="1" ht="30" customHeight="1" hidden="1">
      <c r="A3" s="1" t="s">
        <v>60</v>
      </c>
      <c r="C3" s="1" t="s">
        <v>59</v>
      </c>
      <c r="IE3" s="3"/>
      <c r="IF3" s="3"/>
      <c r="IG3" s="3"/>
      <c r="IH3" s="3"/>
      <c r="II3" s="3"/>
    </row>
    <row r="4" spans="1:243" s="5" customFormat="1" ht="30.75" customHeight="1">
      <c r="A4" s="76" t="s">
        <v>65</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6"/>
      <c r="IF4" s="6"/>
      <c r="IG4" s="6"/>
      <c r="IH4" s="6"/>
      <c r="II4" s="6"/>
    </row>
    <row r="5" spans="1:243" s="5" customFormat="1" ht="49.5" customHeight="1">
      <c r="A5" s="76" t="s">
        <v>66</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6"/>
      <c r="IF5" s="6"/>
      <c r="IG5" s="6"/>
      <c r="IH5" s="6"/>
      <c r="II5" s="6"/>
    </row>
    <row r="6" spans="1:243" s="5" customFormat="1" ht="30.75" customHeight="1">
      <c r="A6" s="76" t="s">
        <v>67</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6"/>
      <c r="IF6" s="6"/>
      <c r="IG6" s="6"/>
      <c r="IH6" s="6"/>
      <c r="II6" s="6"/>
    </row>
    <row r="7" spans="1:243" s="5" customFormat="1" ht="29.25" customHeight="1" hidden="1">
      <c r="A7" s="77" t="s">
        <v>7</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6"/>
      <c r="IF7" s="6"/>
      <c r="IG7" s="6"/>
      <c r="IH7" s="6"/>
      <c r="II7" s="6"/>
    </row>
    <row r="8" spans="1:243" s="7" customFormat="1" ht="58.5" customHeight="1">
      <c r="A8" s="31" t="s">
        <v>61</v>
      </c>
      <c r="B8" s="78"/>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80"/>
      <c r="IE8" s="8"/>
      <c r="IF8" s="8"/>
      <c r="IG8" s="8"/>
      <c r="IH8" s="8"/>
      <c r="II8" s="8"/>
    </row>
    <row r="9" spans="1:243" s="9" customFormat="1" ht="61.5" customHeight="1">
      <c r="A9" s="69"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1"/>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63</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8" t="s">
        <v>62</v>
      </c>
      <c r="BB11" s="33" t="s">
        <v>30</v>
      </c>
      <c r="BC11" s="33"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1" customFormat="1" ht="75">
      <c r="A13" s="82">
        <v>1</v>
      </c>
      <c r="B13" s="83" t="s">
        <v>68</v>
      </c>
      <c r="C13" s="34" t="s">
        <v>32</v>
      </c>
      <c r="D13" s="35"/>
      <c r="E13" s="15"/>
      <c r="F13" s="36"/>
      <c r="G13" s="16"/>
      <c r="H13" s="16"/>
      <c r="I13" s="36"/>
      <c r="J13" s="17"/>
      <c r="K13" s="18"/>
      <c r="L13" s="18"/>
      <c r="M13" s="19"/>
      <c r="N13" s="20"/>
      <c r="O13" s="20"/>
      <c r="P13" s="37"/>
      <c r="Q13" s="20"/>
      <c r="R13" s="20"/>
      <c r="S13" s="37"/>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9"/>
      <c r="BB13" s="40"/>
      <c r="BC13" s="41"/>
      <c r="IE13" s="22">
        <v>1</v>
      </c>
      <c r="IF13" s="22" t="s">
        <v>33</v>
      </c>
      <c r="IG13" s="22" t="s">
        <v>34</v>
      </c>
      <c r="IH13" s="22">
        <v>10</v>
      </c>
      <c r="II13" s="22" t="s">
        <v>35</v>
      </c>
    </row>
    <row r="14" spans="1:243" s="21" customFormat="1" ht="40.5">
      <c r="A14" s="82">
        <v>1.1</v>
      </c>
      <c r="B14" s="84" t="s">
        <v>69</v>
      </c>
      <c r="C14" s="34" t="s">
        <v>36</v>
      </c>
      <c r="D14" s="88">
        <v>1</v>
      </c>
      <c r="E14" s="87" t="s">
        <v>37</v>
      </c>
      <c r="F14" s="88">
        <v>615.52</v>
      </c>
      <c r="G14" s="23"/>
      <c r="H14" s="16"/>
      <c r="I14" s="36" t="s">
        <v>38</v>
      </c>
      <c r="J14" s="17">
        <f aca="true" t="shared" si="0" ref="J14:J22">IF(I14="Less(-)",-1,1)</f>
        <v>1</v>
      </c>
      <c r="K14" s="18" t="s">
        <v>56</v>
      </c>
      <c r="L14" s="18" t="s">
        <v>6</v>
      </c>
      <c r="M14" s="42"/>
      <c r="N14" s="23"/>
      <c r="O14" s="23"/>
      <c r="P14" s="43"/>
      <c r="Q14" s="23"/>
      <c r="R14" s="23"/>
      <c r="S14" s="43"/>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61">
        <f>total_amount_ba($B$2,$D$2,D14,F14,J14,K14,M14)</f>
        <v>615.52</v>
      </c>
      <c r="BB14" s="67">
        <f>BA14+SUM(N14:AZ14)</f>
        <v>615.52</v>
      </c>
      <c r="BC14" s="41" t="str">
        <f>SpellNumber(L14,BB14)</f>
        <v>INR  Six Hundred &amp; Fifteen  and Paise Fifty Two Only</v>
      </c>
      <c r="IE14" s="22">
        <v>1.01</v>
      </c>
      <c r="IF14" s="22" t="s">
        <v>39</v>
      </c>
      <c r="IG14" s="22" t="s">
        <v>34</v>
      </c>
      <c r="IH14" s="22">
        <v>123.223</v>
      </c>
      <c r="II14" s="22" t="s">
        <v>37</v>
      </c>
    </row>
    <row r="15" spans="1:243" s="21" customFormat="1" ht="60">
      <c r="A15" s="82">
        <v>2</v>
      </c>
      <c r="B15" s="85" t="s">
        <v>70</v>
      </c>
      <c r="C15" s="34" t="s">
        <v>40</v>
      </c>
      <c r="D15" s="88">
        <v>6</v>
      </c>
      <c r="E15" s="87" t="s">
        <v>78</v>
      </c>
      <c r="F15" s="88">
        <v>2020.12</v>
      </c>
      <c r="G15" s="23"/>
      <c r="H15" s="23"/>
      <c r="I15" s="36" t="s">
        <v>38</v>
      </c>
      <c r="J15" s="17">
        <f t="shared" si="0"/>
        <v>1</v>
      </c>
      <c r="K15" s="18" t="s">
        <v>56</v>
      </c>
      <c r="L15" s="18" t="s">
        <v>6</v>
      </c>
      <c r="M15" s="44"/>
      <c r="N15" s="23"/>
      <c r="O15" s="23"/>
      <c r="P15" s="43"/>
      <c r="Q15" s="23"/>
      <c r="R15" s="23"/>
      <c r="S15" s="43"/>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61">
        <f aca="true" t="shared" si="1" ref="BA15:BA22">total_amount_ba($B$2,$D$2,D15,F15,J15,K15,M15)</f>
        <v>12120.72</v>
      </c>
      <c r="BB15" s="67">
        <f aca="true" t="shared" si="2" ref="BB15:BB22">BA15+SUM(N15:AZ15)</f>
        <v>12120.72</v>
      </c>
      <c r="BC15" s="41" t="str">
        <f aca="true" t="shared" si="3" ref="BC15:BC22">SpellNumber(L15,BB15)</f>
        <v>INR  Twelve Thousand One Hundred &amp; Twenty  and Paise Seventy Two Only</v>
      </c>
      <c r="IE15" s="22">
        <v>1.02</v>
      </c>
      <c r="IF15" s="22" t="s">
        <v>41</v>
      </c>
      <c r="IG15" s="22" t="s">
        <v>42</v>
      </c>
      <c r="IH15" s="22">
        <v>213</v>
      </c>
      <c r="II15" s="22" t="s">
        <v>37</v>
      </c>
    </row>
    <row r="16" spans="1:243" s="21" customFormat="1" ht="60">
      <c r="A16" s="86">
        <v>3</v>
      </c>
      <c r="B16" s="83" t="s">
        <v>71</v>
      </c>
      <c r="C16" s="34" t="s">
        <v>43</v>
      </c>
      <c r="D16" s="60"/>
      <c r="E16" s="15"/>
      <c r="F16" s="36"/>
      <c r="G16" s="16"/>
      <c r="H16" s="16"/>
      <c r="I16" s="36"/>
      <c r="J16" s="17"/>
      <c r="K16" s="18"/>
      <c r="L16" s="18"/>
      <c r="M16" s="19"/>
      <c r="N16" s="20"/>
      <c r="O16" s="20"/>
      <c r="P16" s="37"/>
      <c r="Q16" s="20"/>
      <c r="R16" s="20"/>
      <c r="S16" s="37"/>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9"/>
      <c r="BB16" s="40"/>
      <c r="BC16" s="41"/>
      <c r="IE16" s="22">
        <v>2</v>
      </c>
      <c r="IF16" s="22" t="s">
        <v>33</v>
      </c>
      <c r="IG16" s="22" t="s">
        <v>44</v>
      </c>
      <c r="IH16" s="22">
        <v>10</v>
      </c>
      <c r="II16" s="22" t="s">
        <v>37</v>
      </c>
    </row>
    <row r="17" spans="1:243" s="21" customFormat="1" ht="45">
      <c r="A17" s="86">
        <v>3.1</v>
      </c>
      <c r="B17" s="83" t="s">
        <v>72</v>
      </c>
      <c r="C17" s="34" t="s">
        <v>45</v>
      </c>
      <c r="D17" s="88">
        <v>130</v>
      </c>
      <c r="E17" s="87" t="s">
        <v>79</v>
      </c>
      <c r="F17" s="88">
        <v>1473.04</v>
      </c>
      <c r="G17" s="23"/>
      <c r="H17" s="23"/>
      <c r="I17" s="36" t="s">
        <v>38</v>
      </c>
      <c r="J17" s="17">
        <f t="shared" si="0"/>
        <v>1</v>
      </c>
      <c r="K17" s="18" t="s">
        <v>56</v>
      </c>
      <c r="L17" s="18" t="s">
        <v>6</v>
      </c>
      <c r="M17" s="44"/>
      <c r="N17" s="23"/>
      <c r="O17" s="23"/>
      <c r="P17" s="43"/>
      <c r="Q17" s="23"/>
      <c r="R17" s="23"/>
      <c r="S17" s="43"/>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61">
        <f t="shared" si="1"/>
        <v>191495.2</v>
      </c>
      <c r="BB17" s="67">
        <f t="shared" si="2"/>
        <v>191495.2</v>
      </c>
      <c r="BC17" s="41" t="str">
        <f t="shared" si="3"/>
        <v>INR  One Lakh Ninety One Thousand Four Hundred &amp; Ninety Five  and Paise Twenty Only</v>
      </c>
      <c r="IE17" s="22">
        <v>3</v>
      </c>
      <c r="IF17" s="22" t="s">
        <v>46</v>
      </c>
      <c r="IG17" s="22" t="s">
        <v>47</v>
      </c>
      <c r="IH17" s="22">
        <v>10</v>
      </c>
      <c r="II17" s="22" t="s">
        <v>37</v>
      </c>
    </row>
    <row r="18" spans="1:243" s="21" customFormat="1" ht="40.5">
      <c r="A18" s="86">
        <v>3.2</v>
      </c>
      <c r="B18" s="83" t="s">
        <v>73</v>
      </c>
      <c r="C18" s="34" t="s">
        <v>48</v>
      </c>
      <c r="D18" s="88">
        <v>17</v>
      </c>
      <c r="E18" s="87" t="s">
        <v>79</v>
      </c>
      <c r="F18" s="88">
        <v>1199.44</v>
      </c>
      <c r="G18" s="23"/>
      <c r="H18" s="23"/>
      <c r="I18" s="36" t="s">
        <v>38</v>
      </c>
      <c r="J18" s="17">
        <f t="shared" si="0"/>
        <v>1</v>
      </c>
      <c r="K18" s="18" t="s">
        <v>56</v>
      </c>
      <c r="L18" s="18" t="s">
        <v>6</v>
      </c>
      <c r="M18" s="44"/>
      <c r="N18" s="23"/>
      <c r="O18" s="23"/>
      <c r="P18" s="43"/>
      <c r="Q18" s="23"/>
      <c r="R18" s="23"/>
      <c r="S18" s="43"/>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61">
        <f t="shared" si="1"/>
        <v>20390.48</v>
      </c>
      <c r="BB18" s="67">
        <f t="shared" si="2"/>
        <v>20390.48</v>
      </c>
      <c r="BC18" s="41" t="str">
        <f t="shared" si="3"/>
        <v>INR  Twenty Thousand Three Hundred &amp; Ninety  and Paise Forty Eight Only</v>
      </c>
      <c r="IE18" s="22">
        <v>1.01</v>
      </c>
      <c r="IF18" s="22" t="s">
        <v>39</v>
      </c>
      <c r="IG18" s="22" t="s">
        <v>34</v>
      </c>
      <c r="IH18" s="22">
        <v>123.223</v>
      </c>
      <c r="II18" s="22" t="s">
        <v>37</v>
      </c>
    </row>
    <row r="19" spans="1:243" s="21" customFormat="1" ht="40.5">
      <c r="A19" s="86">
        <v>3.3</v>
      </c>
      <c r="B19" s="83" t="s">
        <v>74</v>
      </c>
      <c r="C19" s="34" t="s">
        <v>49</v>
      </c>
      <c r="D19" s="88">
        <v>10</v>
      </c>
      <c r="E19" s="87" t="s">
        <v>80</v>
      </c>
      <c r="F19" s="88">
        <v>1188.04</v>
      </c>
      <c r="G19" s="23"/>
      <c r="H19" s="23"/>
      <c r="I19" s="36" t="s">
        <v>38</v>
      </c>
      <c r="J19" s="17">
        <f t="shared" si="0"/>
        <v>1</v>
      </c>
      <c r="K19" s="18" t="s">
        <v>56</v>
      </c>
      <c r="L19" s="18" t="s">
        <v>6</v>
      </c>
      <c r="M19" s="44"/>
      <c r="N19" s="23"/>
      <c r="O19" s="23"/>
      <c r="P19" s="43"/>
      <c r="Q19" s="23"/>
      <c r="R19" s="23"/>
      <c r="S19" s="43"/>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45"/>
      <c r="AV19" s="38"/>
      <c r="AW19" s="38"/>
      <c r="AX19" s="38"/>
      <c r="AY19" s="38"/>
      <c r="AZ19" s="38"/>
      <c r="BA19" s="61">
        <f t="shared" si="1"/>
        <v>11880.4</v>
      </c>
      <c r="BB19" s="67">
        <f t="shared" si="2"/>
        <v>11880.4</v>
      </c>
      <c r="BC19" s="41" t="str">
        <f t="shared" si="3"/>
        <v>INR  Eleven Thousand Eight Hundred &amp; Eighty  and Paise Forty Only</v>
      </c>
      <c r="IE19" s="22">
        <v>1.02</v>
      </c>
      <c r="IF19" s="22" t="s">
        <v>41</v>
      </c>
      <c r="IG19" s="22" t="s">
        <v>42</v>
      </c>
      <c r="IH19" s="22">
        <v>213</v>
      </c>
      <c r="II19" s="22" t="s">
        <v>37</v>
      </c>
    </row>
    <row r="20" spans="1:243" s="21" customFormat="1" ht="40.5">
      <c r="A20" s="82">
        <v>3.4</v>
      </c>
      <c r="B20" s="83" t="s">
        <v>75</v>
      </c>
      <c r="C20" s="34" t="s">
        <v>50</v>
      </c>
      <c r="D20" s="88">
        <v>3</v>
      </c>
      <c r="E20" s="87" t="s">
        <v>80</v>
      </c>
      <c r="F20" s="88">
        <v>1252.05</v>
      </c>
      <c r="G20" s="23"/>
      <c r="H20" s="23"/>
      <c r="I20" s="36" t="s">
        <v>38</v>
      </c>
      <c r="J20" s="17">
        <f t="shared" si="0"/>
        <v>1</v>
      </c>
      <c r="K20" s="18" t="s">
        <v>56</v>
      </c>
      <c r="L20" s="18" t="s">
        <v>6</v>
      </c>
      <c r="M20" s="44"/>
      <c r="N20" s="23"/>
      <c r="O20" s="23"/>
      <c r="P20" s="43"/>
      <c r="Q20" s="23"/>
      <c r="R20" s="23"/>
      <c r="S20" s="43"/>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61">
        <f t="shared" si="1"/>
        <v>3756.15</v>
      </c>
      <c r="BB20" s="67">
        <f t="shared" si="2"/>
        <v>3756.15</v>
      </c>
      <c r="BC20" s="41" t="str">
        <f t="shared" si="3"/>
        <v>INR  Three Thousand Seven Hundred &amp; Fifty Six  and Paise Fifteen Only</v>
      </c>
      <c r="IE20" s="22">
        <v>2</v>
      </c>
      <c r="IF20" s="22" t="s">
        <v>33</v>
      </c>
      <c r="IG20" s="22" t="s">
        <v>44</v>
      </c>
      <c r="IH20" s="22">
        <v>10</v>
      </c>
      <c r="II20" s="22" t="s">
        <v>37</v>
      </c>
    </row>
    <row r="21" spans="1:243" s="21" customFormat="1" ht="90">
      <c r="A21" s="82">
        <v>4</v>
      </c>
      <c r="B21" s="83" t="s">
        <v>76</v>
      </c>
      <c r="C21" s="34" t="s">
        <v>51</v>
      </c>
      <c r="D21" s="60"/>
      <c r="E21" s="15"/>
      <c r="F21" s="36"/>
      <c r="G21" s="16"/>
      <c r="H21" s="16"/>
      <c r="I21" s="36"/>
      <c r="J21" s="17"/>
      <c r="K21" s="18"/>
      <c r="L21" s="18"/>
      <c r="M21" s="19"/>
      <c r="N21" s="20"/>
      <c r="O21" s="20"/>
      <c r="P21" s="37"/>
      <c r="Q21" s="20"/>
      <c r="R21" s="20"/>
      <c r="S21" s="37"/>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9"/>
      <c r="BB21" s="40"/>
      <c r="BC21" s="41"/>
      <c r="IE21" s="22">
        <v>3</v>
      </c>
      <c r="IF21" s="22" t="s">
        <v>46</v>
      </c>
      <c r="IG21" s="22" t="s">
        <v>47</v>
      </c>
      <c r="IH21" s="22">
        <v>10</v>
      </c>
      <c r="II21" s="22" t="s">
        <v>37</v>
      </c>
    </row>
    <row r="22" spans="1:243" s="21" customFormat="1" ht="40.5">
      <c r="A22" s="82">
        <v>4.1</v>
      </c>
      <c r="B22" s="84" t="s">
        <v>77</v>
      </c>
      <c r="C22" s="34" t="s">
        <v>52</v>
      </c>
      <c r="D22" s="88">
        <v>1</v>
      </c>
      <c r="E22" s="87" t="s">
        <v>37</v>
      </c>
      <c r="F22" s="88">
        <v>4879</v>
      </c>
      <c r="G22" s="23"/>
      <c r="H22" s="23"/>
      <c r="I22" s="36" t="s">
        <v>38</v>
      </c>
      <c r="J22" s="17">
        <f t="shared" si="0"/>
        <v>1</v>
      </c>
      <c r="K22" s="18" t="s">
        <v>56</v>
      </c>
      <c r="L22" s="18" t="s">
        <v>6</v>
      </c>
      <c r="M22" s="44"/>
      <c r="N22" s="23"/>
      <c r="O22" s="23"/>
      <c r="P22" s="43"/>
      <c r="Q22" s="23"/>
      <c r="R22" s="23"/>
      <c r="S22" s="43"/>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61">
        <f t="shared" si="1"/>
        <v>4879</v>
      </c>
      <c r="BB22" s="67">
        <f t="shared" si="2"/>
        <v>4879</v>
      </c>
      <c r="BC22" s="41" t="str">
        <f t="shared" si="3"/>
        <v>INR  Four Thousand Eight Hundred &amp; Seventy Nine  Only</v>
      </c>
      <c r="IE22" s="22">
        <v>1.01</v>
      </c>
      <c r="IF22" s="22" t="s">
        <v>39</v>
      </c>
      <c r="IG22" s="22" t="s">
        <v>34</v>
      </c>
      <c r="IH22" s="22">
        <v>123.223</v>
      </c>
      <c r="II22" s="22" t="s">
        <v>37</v>
      </c>
    </row>
    <row r="23" spans="1:243" s="21" customFormat="1" ht="34.5" customHeight="1">
      <c r="A23" s="46" t="s">
        <v>54</v>
      </c>
      <c r="B23" s="47"/>
      <c r="C23" s="48"/>
      <c r="D23" s="49"/>
      <c r="E23" s="49"/>
      <c r="F23" s="49"/>
      <c r="G23" s="49"/>
      <c r="H23" s="50"/>
      <c r="I23" s="50"/>
      <c r="J23" s="50"/>
      <c r="K23" s="50"/>
      <c r="L23" s="51"/>
      <c r="BA23" s="62">
        <f>SUM(BA13:BA22)</f>
        <v>245137.47</v>
      </c>
      <c r="BB23" s="66">
        <f>SUM(BB13:BB22)</f>
        <v>245137.47</v>
      </c>
      <c r="BC23" s="41" t="str">
        <f>SpellNumber($E$2,BB23)</f>
        <v>INR  Two Lakh Forty Five Thousand One Hundred &amp; Thirty Seven  and Paise Forty Seven Only</v>
      </c>
      <c r="IE23" s="22">
        <v>4</v>
      </c>
      <c r="IF23" s="22" t="s">
        <v>41</v>
      </c>
      <c r="IG23" s="22" t="s">
        <v>53</v>
      </c>
      <c r="IH23" s="22">
        <v>10</v>
      </c>
      <c r="II23" s="22" t="s">
        <v>37</v>
      </c>
    </row>
    <row r="24" spans="1:243" s="26" customFormat="1" ht="33.75" customHeight="1">
      <c r="A24" s="47" t="s">
        <v>58</v>
      </c>
      <c r="B24" s="52"/>
      <c r="C24" s="24"/>
      <c r="D24" s="53"/>
      <c r="E24" s="54" t="s">
        <v>64</v>
      </c>
      <c r="F24" s="64"/>
      <c r="G24" s="55"/>
      <c r="H24" s="25"/>
      <c r="I24" s="25"/>
      <c r="J24" s="25"/>
      <c r="K24" s="56"/>
      <c r="L24" s="57"/>
      <c r="M24" s="58"/>
      <c r="O24" s="21"/>
      <c r="P24" s="21"/>
      <c r="Q24" s="21"/>
      <c r="R24" s="21"/>
      <c r="S24" s="21"/>
      <c r="BA24" s="63">
        <f>IF(ISBLANK(F24),0,IF(E24="Excess (+)",ROUND(BA23+(BA23*F24),2),IF(E24="Less (-)",ROUND(BA23+(BA23*F24*(-1)),2),IF(E24="At Par",BA23,0))))</f>
        <v>0</v>
      </c>
      <c r="BB24" s="65">
        <f>ROUND(BA24,0)</f>
        <v>0</v>
      </c>
      <c r="BC24" s="41" t="str">
        <f>SpellNumber($E$2,BA24)</f>
        <v>INR Zero Only</v>
      </c>
      <c r="IE24" s="27"/>
      <c r="IF24" s="27"/>
      <c r="IG24" s="27"/>
      <c r="IH24" s="27"/>
      <c r="II24" s="27"/>
    </row>
    <row r="25" spans="1:243" s="26" customFormat="1" ht="41.25" customHeight="1">
      <c r="A25" s="46" t="s">
        <v>57</v>
      </c>
      <c r="B25" s="46"/>
      <c r="C25" s="72" t="str">
        <f>SpellNumber($E$2,BA24)</f>
        <v>INR Zero Only</v>
      </c>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4"/>
      <c r="IE25" s="27"/>
      <c r="IF25" s="27"/>
      <c r="IG25" s="27"/>
      <c r="IH25" s="27"/>
      <c r="II25" s="27"/>
    </row>
    <row r="26" spans="3:243" s="12" customFormat="1" ht="15">
      <c r="C26" s="28"/>
      <c r="D26" s="28"/>
      <c r="E26" s="28"/>
      <c r="F26" s="28"/>
      <c r="G26" s="28"/>
      <c r="H26" s="28"/>
      <c r="I26" s="28"/>
      <c r="J26" s="28"/>
      <c r="K26" s="28"/>
      <c r="L26" s="28"/>
      <c r="M26" s="28"/>
      <c r="O26" s="28"/>
      <c r="BA26" s="28"/>
      <c r="BC26" s="28"/>
      <c r="IE26" s="13"/>
      <c r="IF26" s="13"/>
      <c r="IG26" s="13"/>
      <c r="IH26" s="13"/>
      <c r="II26" s="13"/>
    </row>
  </sheetData>
  <sheetProtection password="EEC8" sheet="1" selectLockedCells="1"/>
  <mergeCells count="8">
    <mergeCell ref="A9:BC9"/>
    <mergeCell ref="C25:BC25"/>
    <mergeCell ref="A1:L1"/>
    <mergeCell ref="A4:BC4"/>
    <mergeCell ref="A5:BC5"/>
    <mergeCell ref="A6:BC6"/>
    <mergeCell ref="A7:BC7"/>
    <mergeCell ref="B8:BC8"/>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4">
      <formula1>IF(E24="Select",-1,IF(E24="At Par",0,0))</formula1>
      <formula2>IF(E24="Select",-1,IF(E24="At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4">
      <formula1>0</formula1>
      <formula2>IF(E24&lt;&gt;"Select",99.9,0)</formula2>
    </dataValidation>
    <dataValidation type="list" allowBlank="1" showInputMessage="1" showErrorMessage="1" sqref="L21 L13 L14 L15 L16 L17 L18 L19 L20 L22">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5 M17:M20 M22">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allowBlank="1" showInputMessage="1" showErrorMessage="1" sqref="C2">
      <formula1>"Normal, SingleWindow, Alternate"</formula1>
    </dataValidation>
    <dataValidation type="list" allowBlank="1" showInputMessage="1" showErrorMessage="1" sqref="E24">
      <formula1>"Select, Excess (+), Less (-)"</formula1>
    </dataValidation>
    <dataValidation type="decimal" allowBlank="1" showInputMessage="1" showErrorMessage="1" promptTitle="Quantity" prompt="Please enter the Quantity for this item. " errorTitle="Invalid Entry" error="Only Numeric Values are allowed. " sqref="D13:D22 F13:F22">
      <formula1>0</formula1>
      <formula2>999999999999999</formula2>
    </dataValidation>
    <dataValidation allowBlank="1" showInputMessage="1" showErrorMessage="1" promptTitle="Units" prompt="Please enter Units in text" sqref="E13 E16 E21"/>
    <dataValidation type="decimal" allowBlank="1" showInputMessage="1" showErrorMessage="1" promptTitle="Rate Entry" prompt="Please enter the Inspection Charges in Rupees for this item. " errorTitle="Invaid Entry" error="Only Numeric Values are allowed. " sqref="Q13:Q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2">
      <formula1>0</formula1>
      <formula2>999999999999999</formula2>
    </dataValidation>
    <dataValidation allowBlank="1" showInputMessage="1" showErrorMessage="1" promptTitle="Itemcode/Make" prompt="Please enter text" sqref="C13:C22"/>
    <dataValidation type="list" showInputMessage="1" showErrorMessage="1" sqref="I13:I22">
      <formula1>"Excess(+), Less(-)"</formula1>
    </dataValidation>
    <dataValidation allowBlank="1" showInputMessage="1" showErrorMessage="1" promptTitle="Addition / Deduction" prompt="Please Choose the correct One" sqref="J13:J22"/>
    <dataValidation type="list" allowBlank="1" showInputMessage="1" showErrorMessage="1" sqref="K13:K22">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2</v>
      </c>
      <c r="F6" s="81"/>
      <c r="G6" s="81"/>
      <c r="H6" s="81"/>
      <c r="I6" s="81"/>
      <c r="J6" s="81"/>
      <c r="K6" s="81"/>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2015-01-07T05:41:29Z</cp:lastPrinted>
  <dcterms:created xsi:type="dcterms:W3CDTF">2009-01-30T06:42:42Z</dcterms:created>
  <dcterms:modified xsi:type="dcterms:W3CDTF">2022-03-02T10:04:16Z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