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'BoQ1'!$A$1:$BC$95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<sst xmlns="http://schemas.openxmlformats.org/spreadsheetml/2006/main" count="717" uniqueCount="215">
  <si>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</si>
  <si>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</si>
  <si>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</si>
  <si>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</si>
  <si>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</si>
  <si>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</si>
  <si>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</si>
  <si>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</si>
  <si>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</si>
  <si>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</si>
  <si>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</si>
  <si>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</si>
  <si>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</si>
  <si>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</si>
  <si>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</si>
  <si>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</si>
  <si>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</si>
  <si>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</si>
  <si>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</si>
  <si>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</si>
  <si>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</si>
  <si>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</si>
  <si>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</si>
  <si>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</si>
  <si>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</si>
  <si>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</si>
  <si>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</si>
  <si>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</si>
  <si>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</si>
  <si>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</si>
  <si>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</si>
  <si>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</si>
  <si>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</si>
  <si>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</si>
  <si>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</si>
  <si>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</si>
  <si>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</si>
  <si>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</si>
  <si>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</si>
  <si>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</si>
  <si>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</si>
  <si>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</si>
  <si>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</si>
  <si>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</si>
  <si>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</si>
  <si>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</si>
  <si>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</si>
  <si>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</si>
  <si>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</si>
  <si>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</si>
  <si>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</si>
  <si>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</si>
  <si>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</si>
  <si>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</si>
  <si>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</si>
  <si>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 xml:space="preserve">Wiring for light point/ fan point/ exhaust fan point/ call bell point with 1.5 sq.mm FRLS PVC insulated copper conductor single core cable in surface / recessed steel conduit, with modular switch, modular plate, suitable Gl box and earthing the point with 1.5 sq.mm FRLS PVC insulated copper conductor single core cable etc. as required. </t>
  </si>
  <si>
    <t xml:space="preserve">Group C </t>
  </si>
  <si>
    <t xml:space="preserve">Wiring for group controlled (looped) light point/fan point/exhaust fan point/ call bell point (without independent switch etc.) with 1.5 sq. mm ERLS PVC insulated copper conductor single core cable in surface/ recessed steel conduit, and earthing the point with 1.5 sq. mm ERLS PVC insulated copper conductor single core cable etc. as required. </t>
  </si>
  <si>
    <t xml:space="preserve">Supplying and drawing following sizes of FRLS PVC insulated copper conductor, single core cable in the existing surface/ recessed steel/ PVC conduit as required. </t>
  </si>
  <si>
    <t xml:space="preserve">3 x 1.5 sq. mm </t>
  </si>
  <si>
    <t xml:space="preserve">3 x 2.5 sq. mm </t>
  </si>
  <si>
    <t>6 x 10 sq.mm.</t>
  </si>
  <si>
    <t>6 x 16 sq.mm.</t>
  </si>
  <si>
    <t>Supply and fixing of 32 x 20 mm DLP mini- trunking  white-system with independent cover  etc. as required complete.</t>
  </si>
  <si>
    <t xml:space="preserve">Supply and fixing of following accessories suitable for 32 mm x 20 mm size  plastic trunking white system. </t>
  </si>
  <si>
    <t>internal / external angle</t>
  </si>
  <si>
    <t>changeable flat angle</t>
  </si>
  <si>
    <t>Supply and fixing of 105 x 50 mm DLP  trunking  white-system but without cover and partition etc. as required complete.</t>
  </si>
  <si>
    <t xml:space="preserve">Supply and fixing of following accessories suitable for 105 mm x 50 mm size  plastic trunking white system. </t>
  </si>
  <si>
    <t>85 mm flexible cover</t>
  </si>
  <si>
    <t xml:space="preserve">End cap </t>
  </si>
  <si>
    <t xml:space="preserve"> Internal angles- adjustable from 80°-100°</t>
  </si>
  <si>
    <t>external angles- adjustable from 60°-120°</t>
  </si>
  <si>
    <t xml:space="preserve"> flat junction</t>
  </si>
  <si>
    <t xml:space="preserve"> flat angles</t>
  </si>
  <si>
    <t>separation partitions</t>
  </si>
  <si>
    <t>Joints for 85mm width cover</t>
  </si>
  <si>
    <t>base joints</t>
  </si>
  <si>
    <t>S &amp; F following size of steel flexible pipe along with the accessories on surface etc as required</t>
  </si>
  <si>
    <t>20 mm</t>
  </si>
  <si>
    <t>25 mm</t>
  </si>
  <si>
    <t>Supplying, installation of Clip-on frame with finishing plate for 85mm cover for DLP plastic trunking 105mm x 50mm  etc. as reqd.</t>
  </si>
  <si>
    <t>6 module</t>
  </si>
  <si>
    <t xml:space="preserve">Supplying and fixing following modular switch/ socket on the existing clip-on frame fixed on 85mm cover of 105 x 50 mm DLP plastic trunking including connections etc. as required complete. </t>
  </si>
  <si>
    <t xml:space="preserve">6 A switch </t>
  </si>
  <si>
    <t xml:space="preserve">20 A switch </t>
  </si>
  <si>
    <t xml:space="preserve">6 A pin 2/3 pin socket outlet </t>
  </si>
  <si>
    <t xml:space="preserve">6/16 A 3 pin socket outlet </t>
  </si>
  <si>
    <t xml:space="preserve">Supplying and fixing following way, single pole and neutral, sheet steel, MCB distribution board, 240 V, on surface/ recess, complete with tinned copper bus bar, neutral bus bar, earth bar, din bar, interconnections, powder painted including earthing etc. as required. (But without MCB/RCCB/lsolator) </t>
  </si>
  <si>
    <t xml:space="preserve">12 way, Double door </t>
  </si>
  <si>
    <t xml:space="preserve">Supplying and fixing of following ways surface/ recess mounting, vertical type, 415 V, TPN MCB distribution board of sheet steel, dust protected, duly powder painted, inclusive of 200 A tinned copper bus bar, common neutral link, earth bar, din bar for mounting MCBs (but without MCBs and incomer) as required . (Note : Vertical type MCB TPDB is normally used where 3 phase outlets are required.) </t>
  </si>
  <si>
    <t xml:space="preserve">12 way (4 + 36), Double door </t>
  </si>
  <si>
    <t xml:space="preserve">Supplying and fixing following rating, 240/415 V, 10 kA, "C" curve, miniature circuit breaker suitable for inductive load of following poles in the existing MCB DB complete with connections, testing and commissioning etc. as required. </t>
  </si>
  <si>
    <t>Single pole 5 A to 32 A</t>
  </si>
  <si>
    <t>Triple pole 5 A to 32 A</t>
  </si>
  <si>
    <t>Single Pole (40A-63A)</t>
  </si>
  <si>
    <t>Double Pole (40A-63A)</t>
  </si>
  <si>
    <t>Triple pole (40A-63A)</t>
  </si>
  <si>
    <t>Four Pole (40A-63A)</t>
  </si>
  <si>
    <t>S &amp; F metal enclosure suitable for DP/TPN  MCB / DP ELCB on surface or recessed etc as reqd.</t>
  </si>
  <si>
    <t>Supply and fixing of following LED light fixture with efficiency &gt;100 lumen/ watt, P.F. &gt;0.95, THD&lt;10%,  Electronic driver,  LED lamp, reflector, diffuser, MS body/housing holder etc. complete with all fixing accessories and lamp as required complete.</t>
  </si>
  <si>
    <t>36 watt recess mounting LED light fixture 600 x 600 mm</t>
  </si>
  <si>
    <t>36 watt surface mounting LED light fixture 300 x 1200 mm</t>
  </si>
  <si>
    <t>Fixing of RJ-45 modular box with cover plate or I/o box for internet  on surface/ recessed cutting the wall making good the same as required. ( box and cover plate will be supplied by dept.)</t>
  </si>
  <si>
    <t xml:space="preserve">Laying UTP cable enhanced cat 5/cat 6 cable in existing steel conduit pipe/GI pipe/ raceway / RCC pipe as reqd. the cost shall also include numbering of networking wire from room to rack as reqd. (wire will be supplied by dept) </t>
  </si>
  <si>
    <t xml:space="preserve">Earthing with copper earth plate 600 mm X 600 mm X 3 mm thick including accessories, and providing masonry enclosure with cover plate having locking arrangement and watering pipe of 2.7 metre long etc. with charcoal/coke and salt as required. </t>
  </si>
  <si>
    <t xml:space="preserve">Providing and fixing 25 mm X 5 mm copper strip on surface or in recess for connections etc. as required. </t>
  </si>
  <si>
    <t xml:space="preserve">Providing and fixing 25 mm X 5 mm copper strip in 40 mm dia G.l. pipe from earth electrode including connection with brass nut, bolt, spring, washer excavation and re-filling etc. as required. </t>
  </si>
  <si>
    <t>Supply and installation of 400mm sweep AC 230/250 volts, 50 Hz wall mounting revolving fan with brackets etc complete.</t>
  </si>
  <si>
    <t>Supplying and fixing exhaust fan shutter for following sizes exhaust fan on rag bolts as reqd complete.</t>
  </si>
  <si>
    <t>for 450 mm / 18" sweep</t>
  </si>
  <si>
    <t>Supply, Installation testing and commissioning of following seep, copper wound, 900 RPM, 220 volt AC, 50 Hz exhaust fan in the existing opening  etc as required complete.</t>
  </si>
  <si>
    <t>450 mm / 18" sweep</t>
  </si>
  <si>
    <t>S&amp;F, Copper tube / reducer/ lug  terminals suitable for following size of conductor.</t>
  </si>
  <si>
    <t>6 /10/16 Sq.mm.</t>
  </si>
  <si>
    <t>Supplying of one no. 3.5 x  300.0 sqmm PVC insulated, XLPE steel armoured aluminium conductor power cable of grade 1.1 kV  as required complete in following manners.</t>
  </si>
  <si>
    <t xml:space="preserve">Laying of one number PVC insulated and PVC sheathed / XLPE power cable of 1.1 KV grade of following size direct in ground including excavation, sand cushioning, protective covering and refilling the trench etc as required. </t>
  </si>
  <si>
    <t xml:space="preserve">Above 185 sq. mm and upto 400 sq. mm </t>
  </si>
  <si>
    <t xml:space="preserve">Laying of one number additional PVC insulated and PVC sheathed / XLPE power cable of 1.1 KV grade of following size direct in ground in the same trench in one tier horizontal formation including excavation, sand cushioning, protective covering and refilling the trench etc as required. </t>
  </si>
  <si>
    <t xml:space="preserve">Laying of one number PVC insulated and PVC sheathed / XLPE power cable of 1.1 KV grade of following size in the existing RCC/ HUME/ METAL pipe as required. </t>
  </si>
  <si>
    <t xml:space="preserve">Laying of one number PVC insulated and PVC sheathed / XLPE power cable of 1.1 KV grade of following size in the existing masonry open duct as required. </t>
  </si>
  <si>
    <t xml:space="preserve">Supplying and making end termination with brass compression gland and aluminium lugs for following size of PVC insulated and PVC sheathed / XLPE aluminium conductor cable of 1.1 KV grade as required. </t>
  </si>
  <si>
    <t xml:space="preserve">3½ X 300 sq. mm (70mm) </t>
  </si>
  <si>
    <t xml:space="preserve">Providing, laying and fixing following dia G.l. pipe (medium class) in ground complete with G.l. fittings including trenching (75 cm deep)and re-filling etc as required </t>
  </si>
  <si>
    <t xml:space="preserve">100 mm dia </t>
  </si>
  <si>
    <t>Supplying and fixing 63 amps, 415 volts, 3P+N+E industrial type, socket outlet, with 5 pin metal enclosed plug top along with 63 amps ' C ' series four pole MCB, in the sheet steel enclosure, on surface or in recess, with chained metal cover for the socket as required complete.</t>
  </si>
  <si>
    <t>Supplying &amp; fixing  Connecting , testing &amp; commissioning, of cubical type LT panel suitable for 440V, 3 Phase, 4 wire 50 Hz AC supply system fabricated in compartmentalized ( preferable) design from CRCA sheet steel of 2 mm thick for frame work and covers. 3 mm thick  gland plate i/c cleaning &amp; finishing complete with process for powder coating in approved shade, having suitable capacity extensible type FP Aluminium alloy Bus bars of high conductivity. DMC.SMC bus bar supports. bottom base channel of MS section not less than 100mm x 50m X 5mm thick, fabrication shall be done in transportable sections, entire panel shall have a common earth bar of suitable size at the rear with 2 Nos earth solid connections from main bus bar to switch gears with required 1.5 sq.mm. zero halogen fire retardant low smoke insulated copper conductor S/c cable, cable alleys, cable gland plate in two half.</t>
  </si>
  <si>
    <t>Incomer</t>
  </si>
  <si>
    <t xml:space="preserve">400 Amp 35 kA FP MCCB </t>
  </si>
  <si>
    <t>Out goings</t>
  </si>
  <si>
    <t xml:space="preserve">A- 100 A TPN, 35 kA-, MCCB - 4 Nos.      B- 125 A, TPN, 35 kA, MCCB   -2 Nos.       C-160 A, TPN, 35 kA MCCB -1Nos.     Note: Incomer should have RYB, ON-OFF indication multifunction meter with A,V, PF, Kw, Kvah, kwah function and microprocessor based release for LSIG protection, rotary handle. All out goings should have ON-OFF indication adjustable thermal magnetic release for LSI protection., rotary handle etc.       </t>
  </si>
  <si>
    <t>Point</t>
  </si>
  <si>
    <t>Metre</t>
  </si>
  <si>
    <t>Meter</t>
  </si>
  <si>
    <t>Nos.</t>
  </si>
  <si>
    <t xml:space="preserve">No.  </t>
  </si>
  <si>
    <t xml:space="preserve">Set  </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</si>
  <si>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</si>
  <si>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</si>
  <si>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</si>
  <si>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</si>
  <si>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</si>
  <si>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</si>
  <si>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</si>
  <si>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</si>
  <si>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</si>
  <si>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</si>
  <si>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</si>
  <si>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</si>
  <si>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</si>
  <si>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</si>
  <si>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</si>
  <si>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</si>
  <si>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</si>
  <si>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</si>
  <si>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</si>
  <si>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</si>
  <si>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</si>
  <si>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</si>
  <si>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</si>
  <si>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</si>
  <si>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</si>
  <si>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</si>
  <si>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</si>
  <si>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</si>
  <si>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</si>
  <si>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</si>
  <si>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</si>
  <si>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</si>
  <si>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</si>
  <si>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</si>
  <si>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</si>
  <si>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</si>
  <si>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</si>
  <si>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</si>
  <si>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</si>
  <si>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</si>
  <si>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</si>
  <si>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</si>
  <si>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</si>
  <si>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</si>
  <si>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</si>
  <si>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</si>
  <si>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</si>
  <si>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</si>
  <si>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</si>
  <si>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</si>
  <si>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</si>
  <si>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</si>
  <si>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</si>
  <si>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</si>
  <si>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</si>
  <si>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</si>
  <si>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</si>
  <si>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</si>
  <si>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item64</t>
  </si>
  <si>
    <t>item65</t>
  </si>
  <si>
    <t>item66</t>
  </si>
  <si>
    <t>item67</t>
  </si>
  <si>
    <t>item68</t>
  </si>
  <si>
    <t>item69</t>
  </si>
  <si>
    <t>item70</t>
  </si>
  <si>
    <t>item71</t>
  </si>
  <si>
    <t>item72</t>
  </si>
  <si>
    <t>item73</t>
  </si>
  <si>
    <t>item74</t>
  </si>
  <si>
    <t>item75</t>
  </si>
  <si>
    <t>item76</t>
  </si>
  <si>
    <t>item77</t>
  </si>
  <si>
    <t>item78</t>
  </si>
  <si>
    <t>item79</t>
  </si>
  <si>
    <t>item80</t>
  </si>
  <si>
    <t>Name of Work: Modification of existing hanger in flight lab to accommodate the proposed prototyping facility ( SH: Electrical Work )</t>
  </si>
  <si>
    <t>Tender Inviting Authority: Executive Engineer (Elect.)</t>
  </si>
  <si>
    <t>Contract No:    41 /Elect./2022 /375   Dated: 26.12.2022</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</si>
</sst>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1"/>
      <color indexed="17"/>
      <name val="Arial"/>
      <family val="2"/>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6">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3"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65"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6"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67"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68"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3"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0" fillId="0" borderId="11" xfId="59" applyNumberFormat="1" applyFont="1" applyFill="1" applyBorder="1" applyAlignment="1">
      <alignment vertical="top"/>
      <protection/>
    </xf>
    <xf numFmtId="10" fontId="71"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66" fillId="0" borderId="10" xfId="59" applyNumberFormat="1" applyFont="1" applyFill="1" applyBorder="1" applyAlignment="1">
      <alignment horizontal="center" vertical="top" wrapText="1"/>
      <protection/>
    </xf>
    <xf numFmtId="0" fontId="3" fillId="0" borderId="11" xfId="57" applyNumberFormat="1" applyFont="1" applyFill="1" applyBorder="1" applyAlignment="1">
      <alignment horizontal="center" vertical="top"/>
      <protection/>
    </xf>
    <xf numFmtId="2" fontId="3" fillId="0" borderId="11" xfId="59" applyNumberFormat="1" applyFont="1" applyFill="1" applyBorder="1" applyAlignment="1">
      <alignment horizontal="center" vertical="top"/>
      <protection/>
    </xf>
    <xf numFmtId="0" fontId="3" fillId="0" borderId="11" xfId="59" applyNumberFormat="1" applyFont="1" applyFill="1" applyBorder="1" applyAlignment="1">
      <alignment horizontal="justify" vertical="top" wrapText="1"/>
      <protection/>
    </xf>
    <xf numFmtId="0" fontId="3" fillId="0" borderId="11" xfId="57" applyNumberFormat="1" applyFont="1" applyFill="1" applyBorder="1" applyAlignment="1">
      <alignment horizontal="justify" vertical="top" wrapText="1"/>
      <protection/>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2"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96"/>
  <sheetViews>
    <sheetView showGridLines="0" zoomScale="75" zoomScaleNormal="75" zoomScalePageLayoutView="0" workbookViewId="0" topLeftCell="A1">
      <selection activeCell="B8" sqref="B8:BC8"/>
    </sheetView>
  </sheetViews>
  <sheetFormatPr defaultColWidth="9.140625" defaultRowHeight="15"/>
  <cols>
    <col min="1" max="1" width="14.8515625" style="28" customWidth="1"/>
    <col min="2" max="2" width="44.57421875" style="28" customWidth="1"/>
    <col min="3" max="3" width="16.57421875" style="28" hidden="1" customWidth="1"/>
    <col min="4" max="4" width="15.140625" style="28" customWidth="1"/>
    <col min="5" max="5" width="14.140625" style="28" customWidth="1"/>
    <col min="6" max="6" width="15.57421875" style="28" customWidth="1"/>
    <col min="7" max="7" width="14.140625" style="28" hidden="1" customWidth="1"/>
    <col min="8" max="10" width="12.140625" style="28" hidden="1" customWidth="1"/>
    <col min="11" max="11" width="19.57421875" style="28" hidden="1" customWidth="1"/>
    <col min="12" max="12" width="14.28125" style="28" hidden="1" customWidth="1"/>
    <col min="13" max="13" width="17.421875" style="28" hidden="1" customWidth="1"/>
    <col min="14" max="14" width="15.28125" style="60" hidden="1" customWidth="1"/>
    <col min="15" max="15" width="14.28125" style="28" hidden="1" customWidth="1"/>
    <col min="16" max="16" width="17.28125" style="28" hidden="1" customWidth="1"/>
    <col min="17" max="17" width="18.421875" style="28" hidden="1" customWidth="1"/>
    <col min="18" max="18" width="17.421875" style="28" hidden="1" customWidth="1"/>
    <col min="19" max="19" width="14.7109375" style="28" hidden="1" customWidth="1"/>
    <col min="20" max="20" width="14.8515625" style="28" hidden="1" customWidth="1"/>
    <col min="21" max="21" width="16.421875" style="28" hidden="1" customWidth="1"/>
    <col min="22" max="22" width="13.00390625" style="28" hidden="1" customWidth="1"/>
    <col min="23" max="51" width="9.140625" style="28" hidden="1" customWidth="1"/>
    <col min="52" max="52" width="10.28125" style="28" hidden="1" customWidth="1"/>
    <col min="53" max="53" width="21.7109375" style="28" customWidth="1"/>
    <col min="54" max="54" width="18.8515625" style="28" hidden="1" customWidth="1"/>
    <col min="55" max="55" width="50.140625" style="28" customWidth="1"/>
    <col min="56" max="238" width="9.140625" style="28" customWidth="1"/>
    <col min="239" max="243" width="9.140625" style="29" customWidth="1"/>
    <col min="244" max="16384" width="9.140625" style="28" customWidth="1"/>
  </cols>
  <sheetData>
    <row r="1" spans="1:243" s="1" customFormat="1" ht="27" customHeight="1">
      <c r="A1" s="79" t="str">
        <f>B2&amp;" BoQ"</f>
        <v>Percentage BoQ</v>
      </c>
      <c r="B1" s="79"/>
      <c r="C1" s="79"/>
      <c r="D1" s="79"/>
      <c r="E1" s="79"/>
      <c r="F1" s="79"/>
      <c r="G1" s="79"/>
      <c r="H1" s="79"/>
      <c r="I1" s="79"/>
      <c r="J1" s="79"/>
      <c r="K1" s="79"/>
      <c r="L1" s="79"/>
      <c r="O1" s="2"/>
      <c r="P1" s="2"/>
      <c r="Q1" s="3"/>
      <c r="IE1" s="3"/>
      <c r="IF1" s="3"/>
      <c r="IG1" s="3"/>
      <c r="IH1" s="3"/>
      <c r="II1" s="3"/>
    </row>
    <row r="2" spans="1:17" s="1" customFormat="1" ht="25.5" customHeight="1" hidden="1">
      <c r="A2" s="30" t="s">
        <v>3</v>
      </c>
      <c r="B2" s="30" t="s">
        <v>45</v>
      </c>
      <c r="C2" s="30" t="s">
        <v>4</v>
      </c>
      <c r="D2" s="30" t="s">
        <v>5</v>
      </c>
      <c r="E2" s="30" t="s">
        <v>6</v>
      </c>
      <c r="J2" s="4"/>
      <c r="K2" s="4"/>
      <c r="L2" s="4"/>
      <c r="O2" s="2"/>
      <c r="P2" s="2"/>
      <c r="Q2" s="3"/>
    </row>
    <row r="3" spans="1:243" s="1" customFormat="1" ht="30" customHeight="1" hidden="1">
      <c r="A3" s="1" t="s">
        <v>50</v>
      </c>
      <c r="C3" s="1" t="s">
        <v>49</v>
      </c>
      <c r="IE3" s="3"/>
      <c r="IF3" s="3"/>
      <c r="IG3" s="3"/>
      <c r="IH3" s="3"/>
      <c r="II3" s="3"/>
    </row>
    <row r="4" spans="1:243" s="5" customFormat="1" ht="30.75" customHeight="1">
      <c r="A4" s="80" t="s">
        <v>213</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6"/>
      <c r="IF4" s="6"/>
      <c r="IG4" s="6"/>
      <c r="IH4" s="6"/>
      <c r="II4" s="6"/>
    </row>
    <row r="5" spans="1:243" s="5" customFormat="1" ht="30.75" customHeight="1">
      <c r="A5" s="80" t="s">
        <v>212</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6"/>
      <c r="IF5" s="6"/>
      <c r="IG5" s="6"/>
      <c r="IH5" s="6"/>
      <c r="II5" s="6"/>
    </row>
    <row r="6" spans="1:243" s="5" customFormat="1" ht="30.75" customHeight="1">
      <c r="A6" s="80" t="s">
        <v>214</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6"/>
      <c r="IF6" s="6"/>
      <c r="IG6" s="6"/>
      <c r="IH6" s="6"/>
      <c r="II6" s="6"/>
    </row>
    <row r="7" spans="1:243" s="5" customFormat="1" ht="29.25" customHeight="1" hidden="1">
      <c r="A7" s="81" t="s">
        <v>7</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6"/>
      <c r="IF7" s="6"/>
      <c r="IG7" s="6"/>
      <c r="IH7" s="6"/>
      <c r="II7" s="6"/>
    </row>
    <row r="8" spans="1:243" s="7" customFormat="1" ht="58.5" customHeight="1">
      <c r="A8" s="31" t="s">
        <v>51</v>
      </c>
      <c r="B8" s="82"/>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4"/>
      <c r="IE8" s="8"/>
      <c r="IF8" s="8"/>
      <c r="IG8" s="8"/>
      <c r="IH8" s="8"/>
      <c r="II8" s="8"/>
    </row>
    <row r="9" spans="1:243" s="9" customFormat="1" ht="61.5" customHeight="1">
      <c r="A9" s="73"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53</v>
      </c>
      <c r="G11" s="11"/>
      <c r="H11" s="11"/>
      <c r="I11" s="11" t="s">
        <v>18</v>
      </c>
      <c r="J11" s="11" t="s">
        <v>19</v>
      </c>
      <c r="K11" s="11" t="s">
        <v>20</v>
      </c>
      <c r="L11" s="11" t="s">
        <v>21</v>
      </c>
      <c r="M11" s="32"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8" t="s">
        <v>52</v>
      </c>
      <c r="BB11" s="33" t="s">
        <v>30</v>
      </c>
      <c r="BC11" s="33"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1" customFormat="1" ht="128.25">
      <c r="A13" s="34">
        <v>1</v>
      </c>
      <c r="B13" s="71" t="s">
        <v>55</v>
      </c>
      <c r="C13" s="35" t="s">
        <v>33</v>
      </c>
      <c r="D13" s="36"/>
      <c r="E13" s="15"/>
      <c r="F13" s="37"/>
      <c r="G13" s="16"/>
      <c r="H13" s="16"/>
      <c r="I13" s="37"/>
      <c r="J13" s="17"/>
      <c r="K13" s="18"/>
      <c r="L13" s="18"/>
      <c r="M13" s="19"/>
      <c r="N13" s="20"/>
      <c r="O13" s="20"/>
      <c r="P13" s="38"/>
      <c r="Q13" s="20"/>
      <c r="R13" s="20"/>
      <c r="S13" s="38"/>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40"/>
      <c r="BB13" s="41"/>
      <c r="BC13" s="42"/>
      <c r="IE13" s="22">
        <v>1</v>
      </c>
      <c r="IF13" s="22" t="s">
        <v>32</v>
      </c>
      <c r="IG13" s="22" t="s">
        <v>33</v>
      </c>
      <c r="IH13" s="22">
        <v>10</v>
      </c>
      <c r="II13" s="22" t="s">
        <v>34</v>
      </c>
    </row>
    <row r="14" spans="1:243" s="21" customFormat="1" ht="28.5">
      <c r="A14" s="34">
        <v>1.1</v>
      </c>
      <c r="B14" s="71" t="s">
        <v>56</v>
      </c>
      <c r="C14" s="35" t="s">
        <v>39</v>
      </c>
      <c r="D14" s="70">
        <v>17</v>
      </c>
      <c r="E14" s="69" t="s">
        <v>131</v>
      </c>
      <c r="F14" s="70">
        <v>1618</v>
      </c>
      <c r="G14" s="23"/>
      <c r="H14" s="16"/>
      <c r="I14" s="37" t="s">
        <v>36</v>
      </c>
      <c r="J14" s="17">
        <f>IF(I14="Less(-)",-1,1)</f>
        <v>1</v>
      </c>
      <c r="K14" s="18" t="s">
        <v>46</v>
      </c>
      <c r="L14" s="18" t="s">
        <v>6</v>
      </c>
      <c r="M14" s="43"/>
      <c r="N14" s="23"/>
      <c r="O14" s="23"/>
      <c r="P14" s="44"/>
      <c r="Q14" s="23"/>
      <c r="R14" s="23"/>
      <c r="S14" s="44"/>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61">
        <f>total_amount_ba($B$2,$D$2,D14,F14,J14,K14,M14)</f>
        <v>27506</v>
      </c>
      <c r="BB14" s="67">
        <f>BA14+SUM(N14:AZ14)</f>
        <v>27506</v>
      </c>
      <c r="BC14" s="42" t="str">
        <f>SpellNumber(L14,BB14)</f>
        <v>INR  Twenty Seven Thousand Five Hundred &amp; Six  Only</v>
      </c>
      <c r="IE14" s="22">
        <v>1.01</v>
      </c>
      <c r="IF14" s="22" t="s">
        <v>37</v>
      </c>
      <c r="IG14" s="22" t="s">
        <v>33</v>
      </c>
      <c r="IH14" s="22">
        <v>123.223</v>
      </c>
      <c r="II14" s="22" t="s">
        <v>35</v>
      </c>
    </row>
    <row r="15" spans="1:243" s="21" customFormat="1" ht="128.25">
      <c r="A15" s="34">
        <v>2</v>
      </c>
      <c r="B15" s="71" t="s">
        <v>57</v>
      </c>
      <c r="C15" s="35" t="s">
        <v>40</v>
      </c>
      <c r="D15" s="70"/>
      <c r="E15" s="69"/>
      <c r="F15" s="34"/>
      <c r="G15" s="16"/>
      <c r="H15" s="16"/>
      <c r="I15" s="37"/>
      <c r="J15" s="17"/>
      <c r="K15" s="18"/>
      <c r="L15" s="18"/>
      <c r="M15" s="19"/>
      <c r="N15" s="20"/>
      <c r="O15" s="20"/>
      <c r="P15" s="38"/>
      <c r="Q15" s="20"/>
      <c r="R15" s="20"/>
      <c r="S15" s="38"/>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40"/>
      <c r="BB15" s="41"/>
      <c r="BC15" s="42"/>
      <c r="IE15" s="22">
        <v>1.02</v>
      </c>
      <c r="IF15" s="22" t="s">
        <v>38</v>
      </c>
      <c r="IG15" s="22" t="s">
        <v>39</v>
      </c>
      <c r="IH15" s="22">
        <v>213</v>
      </c>
      <c r="II15" s="22" t="s">
        <v>35</v>
      </c>
    </row>
    <row r="16" spans="1:243" s="21" customFormat="1" ht="28.5">
      <c r="A16" s="34">
        <v>2.1</v>
      </c>
      <c r="B16" s="71" t="s">
        <v>56</v>
      </c>
      <c r="C16" s="35" t="s">
        <v>42</v>
      </c>
      <c r="D16" s="70">
        <v>13</v>
      </c>
      <c r="E16" s="69" t="s">
        <v>131</v>
      </c>
      <c r="F16" s="70">
        <v>959</v>
      </c>
      <c r="G16" s="23"/>
      <c r="H16" s="23"/>
      <c r="I16" s="37" t="s">
        <v>36</v>
      </c>
      <c r="J16" s="17">
        <f>IF(I16="Less(-)",-1,1)</f>
        <v>1</v>
      </c>
      <c r="K16" s="18" t="s">
        <v>46</v>
      </c>
      <c r="L16" s="18" t="s">
        <v>6</v>
      </c>
      <c r="M16" s="45"/>
      <c r="N16" s="23"/>
      <c r="O16" s="23"/>
      <c r="P16" s="44"/>
      <c r="Q16" s="23"/>
      <c r="R16" s="23"/>
      <c r="S16" s="44"/>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61">
        <f>total_amount_ba($B$2,$D$2,D16,F16,J16,K16,M16)</f>
        <v>12467</v>
      </c>
      <c r="BB16" s="67">
        <f>BA16+SUM(N16:AZ16)</f>
        <v>12467</v>
      </c>
      <c r="BC16" s="42" t="str">
        <f>SpellNumber(L16,BB16)</f>
        <v>INR  Twelve Thousand Four Hundred &amp; Sixty Seven  Only</v>
      </c>
      <c r="IE16" s="22">
        <v>2</v>
      </c>
      <c r="IF16" s="22" t="s">
        <v>32</v>
      </c>
      <c r="IG16" s="22" t="s">
        <v>40</v>
      </c>
      <c r="IH16" s="22">
        <v>10</v>
      </c>
      <c r="II16" s="22" t="s">
        <v>35</v>
      </c>
    </row>
    <row r="17" spans="1:243" s="21" customFormat="1" ht="71.25">
      <c r="A17" s="34">
        <v>3</v>
      </c>
      <c r="B17" s="71" t="s">
        <v>58</v>
      </c>
      <c r="C17" s="35" t="s">
        <v>43</v>
      </c>
      <c r="D17" s="70"/>
      <c r="E17" s="69"/>
      <c r="F17" s="34"/>
      <c r="G17" s="16"/>
      <c r="H17" s="16"/>
      <c r="I17" s="37"/>
      <c r="J17" s="17"/>
      <c r="K17" s="18"/>
      <c r="L17" s="18"/>
      <c r="M17" s="19"/>
      <c r="N17" s="20"/>
      <c r="O17" s="20"/>
      <c r="P17" s="38"/>
      <c r="Q17" s="20"/>
      <c r="R17" s="20"/>
      <c r="S17" s="38"/>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40"/>
      <c r="BB17" s="41"/>
      <c r="BC17" s="42"/>
      <c r="IE17" s="22">
        <v>3</v>
      </c>
      <c r="IF17" s="22" t="s">
        <v>41</v>
      </c>
      <c r="IG17" s="22" t="s">
        <v>42</v>
      </c>
      <c r="IH17" s="22">
        <v>10</v>
      </c>
      <c r="II17" s="22" t="s">
        <v>35</v>
      </c>
    </row>
    <row r="18" spans="1:243" s="21" customFormat="1" ht="28.5">
      <c r="A18" s="34">
        <v>3.1</v>
      </c>
      <c r="B18" s="71" t="s">
        <v>59</v>
      </c>
      <c r="C18" s="35" t="s">
        <v>137</v>
      </c>
      <c r="D18" s="70">
        <v>30</v>
      </c>
      <c r="E18" s="69" t="s">
        <v>132</v>
      </c>
      <c r="F18" s="70">
        <v>83</v>
      </c>
      <c r="G18" s="23"/>
      <c r="H18" s="23"/>
      <c r="I18" s="37" t="s">
        <v>36</v>
      </c>
      <c r="J18" s="17">
        <f>IF(I18="Less(-)",-1,1)</f>
        <v>1</v>
      </c>
      <c r="K18" s="18" t="s">
        <v>46</v>
      </c>
      <c r="L18" s="18" t="s">
        <v>6</v>
      </c>
      <c r="M18" s="45"/>
      <c r="N18" s="23"/>
      <c r="O18" s="23"/>
      <c r="P18" s="44"/>
      <c r="Q18" s="23"/>
      <c r="R18" s="23"/>
      <c r="S18" s="44"/>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61">
        <f>total_amount_ba($B$2,$D$2,D18,F18,J18,K18,M18)</f>
        <v>2490</v>
      </c>
      <c r="BB18" s="67">
        <f>BA18+SUM(N18:AZ18)</f>
        <v>2490</v>
      </c>
      <c r="BC18" s="42" t="str">
        <f aca="true" t="shared" si="0" ref="BC18:BC26">SpellNumber(L18,BB18)</f>
        <v>INR  Two Thousand Four Hundred &amp; Ninety  Only</v>
      </c>
      <c r="IE18" s="22">
        <v>1.01</v>
      </c>
      <c r="IF18" s="22" t="s">
        <v>37</v>
      </c>
      <c r="IG18" s="22" t="s">
        <v>33</v>
      </c>
      <c r="IH18" s="22">
        <v>123.223</v>
      </c>
      <c r="II18" s="22" t="s">
        <v>35</v>
      </c>
    </row>
    <row r="19" spans="1:243" s="21" customFormat="1" ht="28.5">
      <c r="A19" s="34">
        <v>3.2</v>
      </c>
      <c r="B19" s="71" t="s">
        <v>60</v>
      </c>
      <c r="C19" s="35" t="s">
        <v>138</v>
      </c>
      <c r="D19" s="70">
        <v>120</v>
      </c>
      <c r="E19" s="69" t="s">
        <v>132</v>
      </c>
      <c r="F19" s="70">
        <v>120</v>
      </c>
      <c r="G19" s="23"/>
      <c r="H19" s="23"/>
      <c r="I19" s="37" t="s">
        <v>36</v>
      </c>
      <c r="J19" s="17">
        <f>IF(I19="Less(-)",-1,1)</f>
        <v>1</v>
      </c>
      <c r="K19" s="18" t="s">
        <v>46</v>
      </c>
      <c r="L19" s="18" t="s">
        <v>6</v>
      </c>
      <c r="M19" s="45"/>
      <c r="N19" s="23"/>
      <c r="O19" s="23"/>
      <c r="P19" s="44"/>
      <c r="Q19" s="23"/>
      <c r="R19" s="23"/>
      <c r="S19" s="44"/>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46"/>
      <c r="AV19" s="39"/>
      <c r="AW19" s="39"/>
      <c r="AX19" s="39"/>
      <c r="AY19" s="39"/>
      <c r="AZ19" s="39"/>
      <c r="BA19" s="61">
        <f>total_amount_ba($B$2,$D$2,D19,F19,J19,K19,M19)</f>
        <v>14400</v>
      </c>
      <c r="BB19" s="67">
        <f>BA19+SUM(N19:AZ19)</f>
        <v>14400</v>
      </c>
      <c r="BC19" s="42" t="str">
        <f t="shared" si="0"/>
        <v>INR  Fourteen Thousand Four Hundred    Only</v>
      </c>
      <c r="IE19" s="22">
        <v>1.02</v>
      </c>
      <c r="IF19" s="22" t="s">
        <v>38</v>
      </c>
      <c r="IG19" s="22" t="s">
        <v>39</v>
      </c>
      <c r="IH19" s="22">
        <v>213</v>
      </c>
      <c r="II19" s="22" t="s">
        <v>35</v>
      </c>
    </row>
    <row r="20" spans="1:243" s="21" customFormat="1" ht="28.5">
      <c r="A20" s="34">
        <v>3.3</v>
      </c>
      <c r="B20" s="72" t="s">
        <v>61</v>
      </c>
      <c r="C20" s="35" t="s">
        <v>139</v>
      </c>
      <c r="D20" s="70">
        <v>40</v>
      </c>
      <c r="E20" s="69" t="s">
        <v>133</v>
      </c>
      <c r="F20" s="70">
        <v>885</v>
      </c>
      <c r="G20" s="23"/>
      <c r="H20" s="23"/>
      <c r="I20" s="37" t="s">
        <v>36</v>
      </c>
      <c r="J20" s="17">
        <f>IF(I20="Less(-)",-1,1)</f>
        <v>1</v>
      </c>
      <c r="K20" s="18" t="s">
        <v>46</v>
      </c>
      <c r="L20" s="18" t="s">
        <v>6</v>
      </c>
      <c r="M20" s="45"/>
      <c r="N20" s="23"/>
      <c r="O20" s="23"/>
      <c r="P20" s="44"/>
      <c r="Q20" s="23"/>
      <c r="R20" s="23"/>
      <c r="S20" s="44"/>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61">
        <f>total_amount_ba($B$2,$D$2,D20,F20,J20,K20,M20)</f>
        <v>35400</v>
      </c>
      <c r="BB20" s="67">
        <f>BA20+SUM(N20:AZ20)</f>
        <v>35400</v>
      </c>
      <c r="BC20" s="42" t="str">
        <f t="shared" si="0"/>
        <v>INR  Thirty Five Thousand Four Hundred    Only</v>
      </c>
      <c r="IE20" s="22">
        <v>2</v>
      </c>
      <c r="IF20" s="22" t="s">
        <v>32</v>
      </c>
      <c r="IG20" s="22" t="s">
        <v>40</v>
      </c>
      <c r="IH20" s="22">
        <v>10</v>
      </c>
      <c r="II20" s="22" t="s">
        <v>35</v>
      </c>
    </row>
    <row r="21" spans="1:243" s="21" customFormat="1" ht="28.5">
      <c r="A21" s="34">
        <v>3.4</v>
      </c>
      <c r="B21" s="72" t="s">
        <v>62</v>
      </c>
      <c r="C21" s="35" t="s">
        <v>140</v>
      </c>
      <c r="D21" s="70">
        <v>60</v>
      </c>
      <c r="E21" s="69" t="s">
        <v>133</v>
      </c>
      <c r="F21" s="70">
        <v>1363</v>
      </c>
      <c r="G21" s="23"/>
      <c r="H21" s="23"/>
      <c r="I21" s="37" t="s">
        <v>36</v>
      </c>
      <c r="J21" s="17">
        <f>IF(I21="Less(-)",-1,1)</f>
        <v>1</v>
      </c>
      <c r="K21" s="18" t="s">
        <v>46</v>
      </c>
      <c r="L21" s="18" t="s">
        <v>6</v>
      </c>
      <c r="M21" s="45"/>
      <c r="N21" s="23"/>
      <c r="O21" s="23"/>
      <c r="P21" s="44"/>
      <c r="Q21" s="23"/>
      <c r="R21" s="23"/>
      <c r="S21" s="44"/>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61">
        <f>total_amount_ba($B$2,$D$2,D21,F21,J21,K21,M21)</f>
        <v>81780</v>
      </c>
      <c r="BB21" s="67">
        <f>BA21+SUM(N21:AZ21)</f>
        <v>81780</v>
      </c>
      <c r="BC21" s="42" t="str">
        <f t="shared" si="0"/>
        <v>INR  Eighty One Thousand Seven Hundred &amp; Eighty  Only</v>
      </c>
      <c r="IE21" s="22">
        <v>3</v>
      </c>
      <c r="IF21" s="22" t="s">
        <v>41</v>
      </c>
      <c r="IG21" s="22" t="s">
        <v>42</v>
      </c>
      <c r="IH21" s="22">
        <v>10</v>
      </c>
      <c r="II21" s="22" t="s">
        <v>35</v>
      </c>
    </row>
    <row r="22" spans="1:243" s="21" customFormat="1" ht="57">
      <c r="A22" s="34">
        <v>4</v>
      </c>
      <c r="B22" s="71" t="s">
        <v>63</v>
      </c>
      <c r="C22" s="35" t="s">
        <v>141</v>
      </c>
      <c r="D22" s="70">
        <v>25</v>
      </c>
      <c r="E22" s="69" t="s">
        <v>133</v>
      </c>
      <c r="F22" s="70">
        <v>218</v>
      </c>
      <c r="G22" s="23"/>
      <c r="H22" s="23"/>
      <c r="I22" s="37" t="s">
        <v>36</v>
      </c>
      <c r="J22" s="17">
        <f>IF(I22="Less(-)",-1,1)</f>
        <v>1</v>
      </c>
      <c r="K22" s="18" t="s">
        <v>46</v>
      </c>
      <c r="L22" s="18" t="s">
        <v>6</v>
      </c>
      <c r="M22" s="45"/>
      <c r="N22" s="23"/>
      <c r="O22" s="23"/>
      <c r="P22" s="44"/>
      <c r="Q22" s="23"/>
      <c r="R22" s="23"/>
      <c r="S22" s="44"/>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61">
        <f>total_amount_ba($B$2,$D$2,D22,F22,J22,K22,M22)</f>
        <v>5450</v>
      </c>
      <c r="BB22" s="67">
        <f>BA22+SUM(N22:AZ22)</f>
        <v>5450</v>
      </c>
      <c r="BC22" s="42" t="str">
        <f t="shared" si="0"/>
        <v>INR  Five Thousand Four Hundred &amp; Fifty  Only</v>
      </c>
      <c r="IE22" s="22">
        <v>1.01</v>
      </c>
      <c r="IF22" s="22" t="s">
        <v>37</v>
      </c>
      <c r="IG22" s="22" t="s">
        <v>33</v>
      </c>
      <c r="IH22" s="22">
        <v>123.223</v>
      </c>
      <c r="II22" s="22" t="s">
        <v>35</v>
      </c>
    </row>
    <row r="23" spans="1:243" s="21" customFormat="1" ht="42.75">
      <c r="A23" s="34">
        <v>5</v>
      </c>
      <c r="B23" s="71" t="s">
        <v>64</v>
      </c>
      <c r="C23" s="35" t="s">
        <v>142</v>
      </c>
      <c r="D23" s="70"/>
      <c r="E23" s="69"/>
      <c r="F23" s="34"/>
      <c r="G23" s="16"/>
      <c r="H23" s="16"/>
      <c r="I23" s="37"/>
      <c r="J23" s="17"/>
      <c r="K23" s="18"/>
      <c r="L23" s="18"/>
      <c r="M23" s="19"/>
      <c r="N23" s="20"/>
      <c r="O23" s="20"/>
      <c r="P23" s="38"/>
      <c r="Q23" s="20"/>
      <c r="R23" s="20"/>
      <c r="S23" s="38"/>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40"/>
      <c r="BB23" s="41"/>
      <c r="BC23" s="42"/>
      <c r="IE23" s="22">
        <v>1.02</v>
      </c>
      <c r="IF23" s="22" t="s">
        <v>38</v>
      </c>
      <c r="IG23" s="22" t="s">
        <v>39</v>
      </c>
      <c r="IH23" s="22">
        <v>213</v>
      </c>
      <c r="II23" s="22" t="s">
        <v>35</v>
      </c>
    </row>
    <row r="24" spans="1:243" s="21" customFormat="1" ht="15">
      <c r="A24" s="34">
        <v>5.1</v>
      </c>
      <c r="B24" s="72" t="s">
        <v>65</v>
      </c>
      <c r="C24" s="35" t="s">
        <v>143</v>
      </c>
      <c r="D24" s="70">
        <v>2</v>
      </c>
      <c r="E24" s="69" t="s">
        <v>134</v>
      </c>
      <c r="F24" s="70">
        <v>138</v>
      </c>
      <c r="G24" s="23"/>
      <c r="H24" s="23"/>
      <c r="I24" s="37" t="s">
        <v>36</v>
      </c>
      <c r="J24" s="17">
        <f>IF(I24="Less(-)",-1,1)</f>
        <v>1</v>
      </c>
      <c r="K24" s="18" t="s">
        <v>46</v>
      </c>
      <c r="L24" s="18" t="s">
        <v>6</v>
      </c>
      <c r="M24" s="45"/>
      <c r="N24" s="23"/>
      <c r="O24" s="23"/>
      <c r="P24" s="44"/>
      <c r="Q24" s="23"/>
      <c r="R24" s="23"/>
      <c r="S24" s="44"/>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61">
        <f>total_amount_ba($B$2,$D$2,D24,F24,J24,K24,M24)</f>
        <v>276</v>
      </c>
      <c r="BB24" s="67">
        <f>BA24+SUM(N24:AZ24)</f>
        <v>276</v>
      </c>
      <c r="BC24" s="42" t="str">
        <f t="shared" si="0"/>
        <v>INR  Two Hundred &amp; Seventy Six  Only</v>
      </c>
      <c r="IE24" s="22">
        <v>2</v>
      </c>
      <c r="IF24" s="22" t="s">
        <v>32</v>
      </c>
      <c r="IG24" s="22" t="s">
        <v>40</v>
      </c>
      <c r="IH24" s="22">
        <v>10</v>
      </c>
      <c r="II24" s="22" t="s">
        <v>35</v>
      </c>
    </row>
    <row r="25" spans="1:243" s="21" customFormat="1" ht="15">
      <c r="A25" s="34">
        <v>5.2</v>
      </c>
      <c r="B25" s="71" t="s">
        <v>66</v>
      </c>
      <c r="C25" s="35" t="s">
        <v>144</v>
      </c>
      <c r="D25" s="70">
        <v>3</v>
      </c>
      <c r="E25" s="69" t="s">
        <v>134</v>
      </c>
      <c r="F25" s="70">
        <v>117</v>
      </c>
      <c r="G25" s="23"/>
      <c r="H25" s="23"/>
      <c r="I25" s="37" t="s">
        <v>36</v>
      </c>
      <c r="J25" s="17">
        <f>IF(I25="Less(-)",-1,1)</f>
        <v>1</v>
      </c>
      <c r="K25" s="18" t="s">
        <v>46</v>
      </c>
      <c r="L25" s="18" t="s">
        <v>6</v>
      </c>
      <c r="M25" s="45"/>
      <c r="N25" s="23"/>
      <c r="O25" s="23"/>
      <c r="P25" s="44"/>
      <c r="Q25" s="23"/>
      <c r="R25" s="23"/>
      <c r="S25" s="44"/>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61">
        <f>total_amount_ba($B$2,$D$2,D25,F25,J25,K25,M25)</f>
        <v>351</v>
      </c>
      <c r="BB25" s="67">
        <f>BA25+SUM(N25:AZ25)</f>
        <v>351</v>
      </c>
      <c r="BC25" s="42" t="str">
        <f t="shared" si="0"/>
        <v>INR  Three Hundred &amp; Fifty One  Only</v>
      </c>
      <c r="IE25" s="22">
        <v>1.01</v>
      </c>
      <c r="IF25" s="22" t="s">
        <v>37</v>
      </c>
      <c r="IG25" s="22" t="s">
        <v>33</v>
      </c>
      <c r="IH25" s="22">
        <v>123.223</v>
      </c>
      <c r="II25" s="22" t="s">
        <v>35</v>
      </c>
    </row>
    <row r="26" spans="1:243" s="21" customFormat="1" ht="57">
      <c r="A26" s="34">
        <v>6</v>
      </c>
      <c r="B26" s="71" t="s">
        <v>67</v>
      </c>
      <c r="C26" s="35" t="s">
        <v>145</v>
      </c>
      <c r="D26" s="70">
        <v>60</v>
      </c>
      <c r="E26" s="69" t="s">
        <v>133</v>
      </c>
      <c r="F26" s="70">
        <v>938</v>
      </c>
      <c r="G26" s="23"/>
      <c r="H26" s="23"/>
      <c r="I26" s="37" t="s">
        <v>36</v>
      </c>
      <c r="J26" s="17">
        <f>IF(I26="Less(-)",-1,1)</f>
        <v>1</v>
      </c>
      <c r="K26" s="18" t="s">
        <v>46</v>
      </c>
      <c r="L26" s="18" t="s">
        <v>6</v>
      </c>
      <c r="M26" s="45"/>
      <c r="N26" s="23"/>
      <c r="O26" s="23"/>
      <c r="P26" s="44"/>
      <c r="Q26" s="23"/>
      <c r="R26" s="23"/>
      <c r="S26" s="44"/>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61">
        <f>total_amount_ba($B$2,$D$2,D26,F26,J26,K26,M26)</f>
        <v>56280</v>
      </c>
      <c r="BB26" s="67">
        <f>BA26+SUM(N26:AZ26)</f>
        <v>56280</v>
      </c>
      <c r="BC26" s="42" t="str">
        <f t="shared" si="0"/>
        <v>INR  Fifty Six Thousand Two Hundred &amp; Eighty  Only</v>
      </c>
      <c r="IE26" s="22">
        <v>1.02</v>
      </c>
      <c r="IF26" s="22" t="s">
        <v>38</v>
      </c>
      <c r="IG26" s="22" t="s">
        <v>39</v>
      </c>
      <c r="IH26" s="22">
        <v>213</v>
      </c>
      <c r="II26" s="22" t="s">
        <v>35</v>
      </c>
    </row>
    <row r="27" spans="1:243" s="21" customFormat="1" ht="42.75">
      <c r="A27" s="34">
        <v>7</v>
      </c>
      <c r="B27" s="72" t="s">
        <v>68</v>
      </c>
      <c r="C27" s="35" t="s">
        <v>146</v>
      </c>
      <c r="D27" s="70"/>
      <c r="E27" s="69"/>
      <c r="F27" s="34"/>
      <c r="G27" s="16"/>
      <c r="H27" s="16"/>
      <c r="I27" s="37"/>
      <c r="J27" s="17"/>
      <c r="K27" s="18"/>
      <c r="L27" s="18"/>
      <c r="M27" s="19"/>
      <c r="N27" s="20"/>
      <c r="O27" s="20"/>
      <c r="P27" s="38"/>
      <c r="Q27" s="20"/>
      <c r="R27" s="20"/>
      <c r="S27" s="38"/>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40"/>
      <c r="BB27" s="41"/>
      <c r="BC27" s="42"/>
      <c r="IE27" s="22">
        <v>2</v>
      </c>
      <c r="IF27" s="22" t="s">
        <v>32</v>
      </c>
      <c r="IG27" s="22" t="s">
        <v>40</v>
      </c>
      <c r="IH27" s="22">
        <v>10</v>
      </c>
      <c r="II27" s="22" t="s">
        <v>35</v>
      </c>
    </row>
    <row r="28" spans="1:243" s="21" customFormat="1" ht="28.5">
      <c r="A28" s="34">
        <v>7.1</v>
      </c>
      <c r="B28" s="71" t="s">
        <v>69</v>
      </c>
      <c r="C28" s="35" t="s">
        <v>147</v>
      </c>
      <c r="D28" s="70">
        <v>45</v>
      </c>
      <c r="E28" s="69" t="s">
        <v>133</v>
      </c>
      <c r="F28" s="70">
        <v>413</v>
      </c>
      <c r="G28" s="23"/>
      <c r="H28" s="23"/>
      <c r="I28" s="37" t="s">
        <v>36</v>
      </c>
      <c r="J28" s="17">
        <f aca="true" t="shared" si="1" ref="J28:J36">IF(I28="Less(-)",-1,1)</f>
        <v>1</v>
      </c>
      <c r="K28" s="18" t="s">
        <v>46</v>
      </c>
      <c r="L28" s="18" t="s">
        <v>6</v>
      </c>
      <c r="M28" s="45"/>
      <c r="N28" s="23"/>
      <c r="O28" s="23"/>
      <c r="P28" s="44"/>
      <c r="Q28" s="23"/>
      <c r="R28" s="23"/>
      <c r="S28" s="44"/>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61">
        <f aca="true" t="shared" si="2" ref="BA28:BA36">total_amount_ba($B$2,$D$2,D28,F28,J28,K28,M28)</f>
        <v>18585</v>
      </c>
      <c r="BB28" s="67">
        <f aca="true" t="shared" si="3" ref="BB28:BB39">BA28+SUM(N28:AZ28)</f>
        <v>18585</v>
      </c>
      <c r="BC28" s="42" t="str">
        <f>SpellNumber(L28,BB28)</f>
        <v>INR  Eighteen Thousand Five Hundred &amp; Eighty Five  Only</v>
      </c>
      <c r="IE28" s="22">
        <v>2</v>
      </c>
      <c r="IF28" s="22" t="s">
        <v>32</v>
      </c>
      <c r="IG28" s="22" t="s">
        <v>40</v>
      </c>
      <c r="IH28" s="22">
        <v>10</v>
      </c>
      <c r="II28" s="22" t="s">
        <v>35</v>
      </c>
    </row>
    <row r="29" spans="1:243" s="21" customFormat="1" ht="28.5">
      <c r="A29" s="34">
        <v>7.2</v>
      </c>
      <c r="B29" s="71" t="s">
        <v>70</v>
      </c>
      <c r="C29" s="35" t="s">
        <v>148</v>
      </c>
      <c r="D29" s="70">
        <v>12</v>
      </c>
      <c r="E29" s="69" t="s">
        <v>134</v>
      </c>
      <c r="F29" s="70">
        <v>185</v>
      </c>
      <c r="G29" s="23"/>
      <c r="H29" s="23"/>
      <c r="I29" s="37" t="s">
        <v>36</v>
      </c>
      <c r="J29" s="17">
        <f t="shared" si="1"/>
        <v>1</v>
      </c>
      <c r="K29" s="18" t="s">
        <v>46</v>
      </c>
      <c r="L29" s="18" t="s">
        <v>6</v>
      </c>
      <c r="M29" s="45"/>
      <c r="N29" s="23"/>
      <c r="O29" s="23"/>
      <c r="P29" s="44"/>
      <c r="Q29" s="23"/>
      <c r="R29" s="23"/>
      <c r="S29" s="44"/>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61">
        <f t="shared" si="2"/>
        <v>2220</v>
      </c>
      <c r="BB29" s="67">
        <f t="shared" si="3"/>
        <v>2220</v>
      </c>
      <c r="BC29" s="42" t="str">
        <f aca="true" t="shared" si="4" ref="BC29:BC39">SpellNumber(L29,BB29)</f>
        <v>INR  Two Thousand Two Hundred &amp; Twenty  Only</v>
      </c>
      <c r="IE29" s="22">
        <v>3</v>
      </c>
      <c r="IF29" s="22" t="s">
        <v>41</v>
      </c>
      <c r="IG29" s="22" t="s">
        <v>42</v>
      </c>
      <c r="IH29" s="22">
        <v>10</v>
      </c>
      <c r="II29" s="22" t="s">
        <v>35</v>
      </c>
    </row>
    <row r="30" spans="1:243" s="21" customFormat="1" ht="28.5">
      <c r="A30" s="34">
        <v>7.3</v>
      </c>
      <c r="B30" s="71" t="s">
        <v>71</v>
      </c>
      <c r="C30" s="35" t="s">
        <v>149</v>
      </c>
      <c r="D30" s="70">
        <v>6</v>
      </c>
      <c r="E30" s="69" t="s">
        <v>134</v>
      </c>
      <c r="F30" s="70">
        <v>512</v>
      </c>
      <c r="G30" s="23"/>
      <c r="H30" s="23"/>
      <c r="I30" s="37" t="s">
        <v>36</v>
      </c>
      <c r="J30" s="17">
        <f t="shared" si="1"/>
        <v>1</v>
      </c>
      <c r="K30" s="18" t="s">
        <v>46</v>
      </c>
      <c r="L30" s="18" t="s">
        <v>6</v>
      </c>
      <c r="M30" s="45"/>
      <c r="N30" s="23"/>
      <c r="O30" s="23"/>
      <c r="P30" s="44"/>
      <c r="Q30" s="23"/>
      <c r="R30" s="23"/>
      <c r="S30" s="44"/>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61">
        <f t="shared" si="2"/>
        <v>3072</v>
      </c>
      <c r="BB30" s="67">
        <f t="shared" si="3"/>
        <v>3072</v>
      </c>
      <c r="BC30" s="42" t="str">
        <f t="shared" si="4"/>
        <v>INR  Three Thousand  &amp;Seventy Two  Only</v>
      </c>
      <c r="IE30" s="22">
        <v>1.01</v>
      </c>
      <c r="IF30" s="22" t="s">
        <v>37</v>
      </c>
      <c r="IG30" s="22" t="s">
        <v>33</v>
      </c>
      <c r="IH30" s="22">
        <v>123.223</v>
      </c>
      <c r="II30" s="22" t="s">
        <v>35</v>
      </c>
    </row>
    <row r="31" spans="1:243" s="21" customFormat="1" ht="28.5">
      <c r="A31" s="34">
        <v>7.4</v>
      </c>
      <c r="B31" s="71" t="s">
        <v>72</v>
      </c>
      <c r="C31" s="35" t="s">
        <v>150</v>
      </c>
      <c r="D31" s="70">
        <v>2</v>
      </c>
      <c r="E31" s="69" t="s">
        <v>134</v>
      </c>
      <c r="F31" s="70">
        <v>522</v>
      </c>
      <c r="G31" s="23"/>
      <c r="H31" s="23"/>
      <c r="I31" s="37" t="s">
        <v>36</v>
      </c>
      <c r="J31" s="17">
        <f t="shared" si="1"/>
        <v>1</v>
      </c>
      <c r="K31" s="18" t="s">
        <v>46</v>
      </c>
      <c r="L31" s="18" t="s">
        <v>6</v>
      </c>
      <c r="M31" s="45"/>
      <c r="N31" s="23"/>
      <c r="O31" s="23"/>
      <c r="P31" s="44"/>
      <c r="Q31" s="23"/>
      <c r="R31" s="23"/>
      <c r="S31" s="44"/>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46"/>
      <c r="AV31" s="39"/>
      <c r="AW31" s="39"/>
      <c r="AX31" s="39"/>
      <c r="AY31" s="39"/>
      <c r="AZ31" s="39"/>
      <c r="BA31" s="61">
        <f t="shared" si="2"/>
        <v>1044</v>
      </c>
      <c r="BB31" s="67">
        <f t="shared" si="3"/>
        <v>1044</v>
      </c>
      <c r="BC31" s="42" t="str">
        <f t="shared" si="4"/>
        <v>INR  One Thousand  &amp;Forty Four  Only</v>
      </c>
      <c r="IE31" s="22">
        <v>1.02</v>
      </c>
      <c r="IF31" s="22" t="s">
        <v>38</v>
      </c>
      <c r="IG31" s="22" t="s">
        <v>39</v>
      </c>
      <c r="IH31" s="22">
        <v>213</v>
      </c>
      <c r="II31" s="22" t="s">
        <v>35</v>
      </c>
    </row>
    <row r="32" spans="1:243" s="21" customFormat="1" ht="28.5">
      <c r="A32" s="34">
        <v>7.5</v>
      </c>
      <c r="B32" s="72" t="s">
        <v>73</v>
      </c>
      <c r="C32" s="35" t="s">
        <v>151</v>
      </c>
      <c r="D32" s="70">
        <v>2</v>
      </c>
      <c r="E32" s="69" t="s">
        <v>134</v>
      </c>
      <c r="F32" s="70">
        <v>891</v>
      </c>
      <c r="G32" s="23"/>
      <c r="H32" s="23"/>
      <c r="I32" s="37" t="s">
        <v>36</v>
      </c>
      <c r="J32" s="17">
        <f t="shared" si="1"/>
        <v>1</v>
      </c>
      <c r="K32" s="18" t="s">
        <v>46</v>
      </c>
      <c r="L32" s="18" t="s">
        <v>6</v>
      </c>
      <c r="M32" s="45"/>
      <c r="N32" s="23"/>
      <c r="O32" s="23"/>
      <c r="P32" s="44"/>
      <c r="Q32" s="23"/>
      <c r="R32" s="23"/>
      <c r="S32" s="44"/>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61">
        <f t="shared" si="2"/>
        <v>1782</v>
      </c>
      <c r="BB32" s="67">
        <f t="shared" si="3"/>
        <v>1782</v>
      </c>
      <c r="BC32" s="42" t="str">
        <f t="shared" si="4"/>
        <v>INR  One Thousand Seven Hundred &amp; Eighty Two  Only</v>
      </c>
      <c r="IE32" s="22">
        <v>2</v>
      </c>
      <c r="IF32" s="22" t="s">
        <v>32</v>
      </c>
      <c r="IG32" s="22" t="s">
        <v>40</v>
      </c>
      <c r="IH32" s="22">
        <v>10</v>
      </c>
      <c r="II32" s="22" t="s">
        <v>35</v>
      </c>
    </row>
    <row r="33" spans="1:243" s="21" customFormat="1" ht="28.5">
      <c r="A33" s="34">
        <v>7.6</v>
      </c>
      <c r="B33" s="72" t="s">
        <v>74</v>
      </c>
      <c r="C33" s="35" t="s">
        <v>152</v>
      </c>
      <c r="D33" s="70">
        <v>3</v>
      </c>
      <c r="E33" s="69" t="s">
        <v>134</v>
      </c>
      <c r="F33" s="70">
        <v>723</v>
      </c>
      <c r="G33" s="23"/>
      <c r="H33" s="23"/>
      <c r="I33" s="37" t="s">
        <v>36</v>
      </c>
      <c r="J33" s="17">
        <f t="shared" si="1"/>
        <v>1</v>
      </c>
      <c r="K33" s="18" t="s">
        <v>46</v>
      </c>
      <c r="L33" s="18" t="s">
        <v>6</v>
      </c>
      <c r="M33" s="45"/>
      <c r="N33" s="23"/>
      <c r="O33" s="23"/>
      <c r="P33" s="44"/>
      <c r="Q33" s="23"/>
      <c r="R33" s="23"/>
      <c r="S33" s="44"/>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61">
        <f t="shared" si="2"/>
        <v>2169</v>
      </c>
      <c r="BB33" s="67">
        <f t="shared" si="3"/>
        <v>2169</v>
      </c>
      <c r="BC33" s="42" t="str">
        <f t="shared" si="4"/>
        <v>INR  Two Thousand One Hundred &amp; Sixty Nine  Only</v>
      </c>
      <c r="IE33" s="22">
        <v>3</v>
      </c>
      <c r="IF33" s="22" t="s">
        <v>41</v>
      </c>
      <c r="IG33" s="22" t="s">
        <v>42</v>
      </c>
      <c r="IH33" s="22">
        <v>10</v>
      </c>
      <c r="II33" s="22" t="s">
        <v>35</v>
      </c>
    </row>
    <row r="34" spans="1:243" s="21" customFormat="1" ht="28.5">
      <c r="A34" s="34">
        <v>7.7</v>
      </c>
      <c r="B34" s="71" t="s">
        <v>75</v>
      </c>
      <c r="C34" s="35" t="s">
        <v>153</v>
      </c>
      <c r="D34" s="70">
        <v>35</v>
      </c>
      <c r="E34" s="69" t="s">
        <v>133</v>
      </c>
      <c r="F34" s="70">
        <v>248</v>
      </c>
      <c r="G34" s="23"/>
      <c r="H34" s="23"/>
      <c r="I34" s="37" t="s">
        <v>36</v>
      </c>
      <c r="J34" s="17">
        <f t="shared" si="1"/>
        <v>1</v>
      </c>
      <c r="K34" s="18" t="s">
        <v>46</v>
      </c>
      <c r="L34" s="18" t="s">
        <v>6</v>
      </c>
      <c r="M34" s="45"/>
      <c r="N34" s="23"/>
      <c r="O34" s="23"/>
      <c r="P34" s="44"/>
      <c r="Q34" s="23"/>
      <c r="R34" s="23"/>
      <c r="S34" s="44"/>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61">
        <f t="shared" si="2"/>
        <v>8680</v>
      </c>
      <c r="BB34" s="67">
        <f t="shared" si="3"/>
        <v>8680</v>
      </c>
      <c r="BC34" s="42" t="str">
        <f t="shared" si="4"/>
        <v>INR  Eight Thousand Six Hundred &amp; Eighty  Only</v>
      </c>
      <c r="IE34" s="22">
        <v>1.01</v>
      </c>
      <c r="IF34" s="22" t="s">
        <v>37</v>
      </c>
      <c r="IG34" s="22" t="s">
        <v>33</v>
      </c>
      <c r="IH34" s="22">
        <v>123.223</v>
      </c>
      <c r="II34" s="22" t="s">
        <v>35</v>
      </c>
    </row>
    <row r="35" spans="1:243" s="21" customFormat="1" ht="15">
      <c r="A35" s="34">
        <v>7.8</v>
      </c>
      <c r="B35" s="71" t="s">
        <v>76</v>
      </c>
      <c r="C35" s="35" t="s">
        <v>154</v>
      </c>
      <c r="D35" s="70">
        <v>20</v>
      </c>
      <c r="E35" s="69" t="s">
        <v>134</v>
      </c>
      <c r="F35" s="70">
        <v>215</v>
      </c>
      <c r="G35" s="23"/>
      <c r="H35" s="23"/>
      <c r="I35" s="37" t="s">
        <v>36</v>
      </c>
      <c r="J35" s="17">
        <f t="shared" si="1"/>
        <v>1</v>
      </c>
      <c r="K35" s="18" t="s">
        <v>46</v>
      </c>
      <c r="L35" s="18" t="s">
        <v>6</v>
      </c>
      <c r="M35" s="45"/>
      <c r="N35" s="23"/>
      <c r="O35" s="23"/>
      <c r="P35" s="44"/>
      <c r="Q35" s="23"/>
      <c r="R35" s="23"/>
      <c r="S35" s="44"/>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61">
        <f t="shared" si="2"/>
        <v>4300</v>
      </c>
      <c r="BB35" s="67">
        <f t="shared" si="3"/>
        <v>4300</v>
      </c>
      <c r="BC35" s="42" t="str">
        <f t="shared" si="4"/>
        <v>INR  Four Thousand Three Hundred    Only</v>
      </c>
      <c r="IE35" s="22">
        <v>1.02</v>
      </c>
      <c r="IF35" s="22" t="s">
        <v>38</v>
      </c>
      <c r="IG35" s="22" t="s">
        <v>39</v>
      </c>
      <c r="IH35" s="22">
        <v>213</v>
      </c>
      <c r="II35" s="22" t="s">
        <v>35</v>
      </c>
    </row>
    <row r="36" spans="1:243" s="21" customFormat="1" ht="28.5">
      <c r="A36" s="34">
        <v>7.9</v>
      </c>
      <c r="B36" s="72" t="s">
        <v>77</v>
      </c>
      <c r="C36" s="35" t="s">
        <v>155</v>
      </c>
      <c r="D36" s="70">
        <v>40</v>
      </c>
      <c r="E36" s="69" t="s">
        <v>134</v>
      </c>
      <c r="F36" s="70">
        <v>86</v>
      </c>
      <c r="G36" s="23"/>
      <c r="H36" s="23"/>
      <c r="I36" s="37" t="s">
        <v>36</v>
      </c>
      <c r="J36" s="17">
        <f t="shared" si="1"/>
        <v>1</v>
      </c>
      <c r="K36" s="18" t="s">
        <v>46</v>
      </c>
      <c r="L36" s="18" t="s">
        <v>6</v>
      </c>
      <c r="M36" s="45"/>
      <c r="N36" s="23"/>
      <c r="O36" s="23"/>
      <c r="P36" s="44"/>
      <c r="Q36" s="23"/>
      <c r="R36" s="23"/>
      <c r="S36" s="44"/>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61">
        <f t="shared" si="2"/>
        <v>3440</v>
      </c>
      <c r="BB36" s="67">
        <f t="shared" si="3"/>
        <v>3440</v>
      </c>
      <c r="BC36" s="42" t="str">
        <f t="shared" si="4"/>
        <v>INR  Three Thousand Four Hundred &amp; Forty  Only</v>
      </c>
      <c r="IE36" s="22">
        <v>2</v>
      </c>
      <c r="IF36" s="22" t="s">
        <v>32</v>
      </c>
      <c r="IG36" s="22" t="s">
        <v>40</v>
      </c>
      <c r="IH36" s="22">
        <v>10</v>
      </c>
      <c r="II36" s="22" t="s">
        <v>35</v>
      </c>
    </row>
    <row r="37" spans="1:243" s="21" customFormat="1" ht="42.75">
      <c r="A37" s="34">
        <v>8</v>
      </c>
      <c r="B37" s="71" t="s">
        <v>78</v>
      </c>
      <c r="C37" s="35" t="s">
        <v>156</v>
      </c>
      <c r="D37" s="70"/>
      <c r="E37" s="69"/>
      <c r="F37" s="34"/>
      <c r="G37" s="16"/>
      <c r="H37" s="16"/>
      <c r="I37" s="37"/>
      <c r="J37" s="17"/>
      <c r="K37" s="18"/>
      <c r="L37" s="18"/>
      <c r="M37" s="19"/>
      <c r="N37" s="20"/>
      <c r="O37" s="20"/>
      <c r="P37" s="38"/>
      <c r="Q37" s="20"/>
      <c r="R37" s="20"/>
      <c r="S37" s="38"/>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40"/>
      <c r="BB37" s="41"/>
      <c r="BC37" s="42"/>
      <c r="IE37" s="22">
        <v>1.01</v>
      </c>
      <c r="IF37" s="22" t="s">
        <v>37</v>
      </c>
      <c r="IG37" s="22" t="s">
        <v>33</v>
      </c>
      <c r="IH37" s="22">
        <v>123.223</v>
      </c>
      <c r="II37" s="22" t="s">
        <v>35</v>
      </c>
    </row>
    <row r="38" spans="1:243" s="21" customFormat="1" ht="15">
      <c r="A38" s="34">
        <v>8.1</v>
      </c>
      <c r="B38" s="71" t="s">
        <v>79</v>
      </c>
      <c r="C38" s="35" t="s">
        <v>157</v>
      </c>
      <c r="D38" s="70">
        <v>5</v>
      </c>
      <c r="E38" s="69" t="s">
        <v>133</v>
      </c>
      <c r="F38" s="70">
        <v>49</v>
      </c>
      <c r="G38" s="23"/>
      <c r="H38" s="23"/>
      <c r="I38" s="37" t="s">
        <v>36</v>
      </c>
      <c r="J38" s="17">
        <f>IF(I38="Less(-)",-1,1)</f>
        <v>1</v>
      </c>
      <c r="K38" s="18" t="s">
        <v>46</v>
      </c>
      <c r="L38" s="18" t="s">
        <v>6</v>
      </c>
      <c r="M38" s="45"/>
      <c r="N38" s="23"/>
      <c r="O38" s="23"/>
      <c r="P38" s="44"/>
      <c r="Q38" s="23"/>
      <c r="R38" s="23"/>
      <c r="S38" s="44"/>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61">
        <f>total_amount_ba($B$2,$D$2,D38,F38,J38,K38,M38)</f>
        <v>245</v>
      </c>
      <c r="BB38" s="67">
        <f t="shared" si="3"/>
        <v>245</v>
      </c>
      <c r="BC38" s="42" t="str">
        <f t="shared" si="4"/>
        <v>INR  Two Hundred &amp; Forty Five  Only</v>
      </c>
      <c r="IE38" s="22">
        <v>1.02</v>
      </c>
      <c r="IF38" s="22" t="s">
        <v>38</v>
      </c>
      <c r="IG38" s="22" t="s">
        <v>39</v>
      </c>
      <c r="IH38" s="22">
        <v>213</v>
      </c>
      <c r="II38" s="22" t="s">
        <v>35</v>
      </c>
    </row>
    <row r="39" spans="1:243" s="21" customFormat="1" ht="15">
      <c r="A39" s="34">
        <v>8.2</v>
      </c>
      <c r="B39" s="72" t="s">
        <v>80</v>
      </c>
      <c r="C39" s="35" t="s">
        <v>158</v>
      </c>
      <c r="D39" s="70">
        <v>5</v>
      </c>
      <c r="E39" s="69" t="s">
        <v>133</v>
      </c>
      <c r="F39" s="70">
        <v>70</v>
      </c>
      <c r="G39" s="23"/>
      <c r="H39" s="23"/>
      <c r="I39" s="37" t="s">
        <v>36</v>
      </c>
      <c r="J39" s="17">
        <f>IF(I39="Less(-)",-1,1)</f>
        <v>1</v>
      </c>
      <c r="K39" s="18" t="s">
        <v>46</v>
      </c>
      <c r="L39" s="18" t="s">
        <v>6</v>
      </c>
      <c r="M39" s="45"/>
      <c r="N39" s="23"/>
      <c r="O39" s="23"/>
      <c r="P39" s="44"/>
      <c r="Q39" s="23"/>
      <c r="R39" s="23"/>
      <c r="S39" s="44"/>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61">
        <f>total_amount_ba($B$2,$D$2,D39,F39,J39,K39,M39)</f>
        <v>350</v>
      </c>
      <c r="BB39" s="67">
        <f t="shared" si="3"/>
        <v>350</v>
      </c>
      <c r="BC39" s="42" t="str">
        <f t="shared" si="4"/>
        <v>INR  Three Hundred &amp; Fifty  Only</v>
      </c>
      <c r="IE39" s="22">
        <v>2</v>
      </c>
      <c r="IF39" s="22" t="s">
        <v>32</v>
      </c>
      <c r="IG39" s="22" t="s">
        <v>40</v>
      </c>
      <c r="IH39" s="22">
        <v>10</v>
      </c>
      <c r="II39" s="22" t="s">
        <v>35</v>
      </c>
    </row>
    <row r="40" spans="1:243" s="21" customFormat="1" ht="57">
      <c r="A40" s="34">
        <v>9</v>
      </c>
      <c r="B40" s="71" t="s">
        <v>81</v>
      </c>
      <c r="C40" s="35" t="s">
        <v>159</v>
      </c>
      <c r="D40" s="70"/>
      <c r="E40" s="69"/>
      <c r="F40" s="34"/>
      <c r="G40" s="16"/>
      <c r="H40" s="16"/>
      <c r="I40" s="37"/>
      <c r="J40" s="17"/>
      <c r="K40" s="18"/>
      <c r="L40" s="18"/>
      <c r="M40" s="19"/>
      <c r="N40" s="20"/>
      <c r="O40" s="20"/>
      <c r="P40" s="38"/>
      <c r="Q40" s="20"/>
      <c r="R40" s="20"/>
      <c r="S40" s="38"/>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40"/>
      <c r="BB40" s="41"/>
      <c r="BC40" s="42"/>
      <c r="IE40" s="22">
        <v>2</v>
      </c>
      <c r="IF40" s="22" t="s">
        <v>32</v>
      </c>
      <c r="IG40" s="22" t="s">
        <v>40</v>
      </c>
      <c r="IH40" s="22">
        <v>10</v>
      </c>
      <c r="II40" s="22" t="s">
        <v>35</v>
      </c>
    </row>
    <row r="41" spans="1:243" s="21" customFormat="1" ht="28.5">
      <c r="A41" s="34">
        <v>9.1</v>
      </c>
      <c r="B41" s="71" t="s">
        <v>82</v>
      </c>
      <c r="C41" s="35" t="s">
        <v>160</v>
      </c>
      <c r="D41" s="70">
        <v>26</v>
      </c>
      <c r="E41" s="69" t="s">
        <v>134</v>
      </c>
      <c r="F41" s="70">
        <v>382</v>
      </c>
      <c r="G41" s="23"/>
      <c r="H41" s="23"/>
      <c r="I41" s="37" t="s">
        <v>36</v>
      </c>
      <c r="J41" s="17">
        <f>IF(I41="Less(-)",-1,1)</f>
        <v>1</v>
      </c>
      <c r="K41" s="18" t="s">
        <v>46</v>
      </c>
      <c r="L41" s="18" t="s">
        <v>6</v>
      </c>
      <c r="M41" s="45"/>
      <c r="N41" s="23"/>
      <c r="O41" s="23"/>
      <c r="P41" s="44"/>
      <c r="Q41" s="23"/>
      <c r="R41" s="23"/>
      <c r="S41" s="44"/>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61">
        <f>total_amount_ba($B$2,$D$2,D41,F41,J41,K41,M41)</f>
        <v>9932</v>
      </c>
      <c r="BB41" s="67">
        <f>BA41+SUM(N41:AZ41)</f>
        <v>9932</v>
      </c>
      <c r="BC41" s="42" t="str">
        <f aca="true" t="shared" si="5" ref="BC41:BC50">SpellNumber(L41,BB41)</f>
        <v>INR  Nine Thousand Nine Hundred &amp; Thirty Two  Only</v>
      </c>
      <c r="IE41" s="22">
        <v>3</v>
      </c>
      <c r="IF41" s="22" t="s">
        <v>41</v>
      </c>
      <c r="IG41" s="22" t="s">
        <v>42</v>
      </c>
      <c r="IH41" s="22">
        <v>10</v>
      </c>
      <c r="II41" s="22" t="s">
        <v>35</v>
      </c>
    </row>
    <row r="42" spans="1:243" s="21" customFormat="1" ht="71.25">
      <c r="A42" s="34">
        <v>10</v>
      </c>
      <c r="B42" s="71" t="s">
        <v>83</v>
      </c>
      <c r="C42" s="35" t="s">
        <v>161</v>
      </c>
      <c r="D42" s="70"/>
      <c r="E42" s="69"/>
      <c r="F42" s="34"/>
      <c r="G42" s="16"/>
      <c r="H42" s="16"/>
      <c r="I42" s="37"/>
      <c r="J42" s="17"/>
      <c r="K42" s="18"/>
      <c r="L42" s="18"/>
      <c r="M42" s="19"/>
      <c r="N42" s="20"/>
      <c r="O42" s="20"/>
      <c r="P42" s="38"/>
      <c r="Q42" s="20"/>
      <c r="R42" s="20"/>
      <c r="S42" s="38"/>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40"/>
      <c r="BB42" s="41"/>
      <c r="BC42" s="42"/>
      <c r="IE42" s="22">
        <v>1.01</v>
      </c>
      <c r="IF42" s="22" t="s">
        <v>37</v>
      </c>
      <c r="IG42" s="22" t="s">
        <v>33</v>
      </c>
      <c r="IH42" s="22">
        <v>123.223</v>
      </c>
      <c r="II42" s="22" t="s">
        <v>35</v>
      </c>
    </row>
    <row r="43" spans="1:243" s="21" customFormat="1" ht="28.5">
      <c r="A43" s="34">
        <v>10.1</v>
      </c>
      <c r="B43" s="71" t="s">
        <v>84</v>
      </c>
      <c r="C43" s="35" t="s">
        <v>162</v>
      </c>
      <c r="D43" s="70">
        <v>39</v>
      </c>
      <c r="E43" s="69" t="s">
        <v>135</v>
      </c>
      <c r="F43" s="70">
        <v>234</v>
      </c>
      <c r="G43" s="23"/>
      <c r="H43" s="23"/>
      <c r="I43" s="37" t="s">
        <v>36</v>
      </c>
      <c r="J43" s="17">
        <f>IF(I43="Less(-)",-1,1)</f>
        <v>1</v>
      </c>
      <c r="K43" s="18" t="s">
        <v>46</v>
      </c>
      <c r="L43" s="18" t="s">
        <v>6</v>
      </c>
      <c r="M43" s="45"/>
      <c r="N43" s="23"/>
      <c r="O43" s="23"/>
      <c r="P43" s="44"/>
      <c r="Q43" s="23"/>
      <c r="R43" s="23"/>
      <c r="S43" s="44"/>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46"/>
      <c r="AV43" s="39"/>
      <c r="AW43" s="39"/>
      <c r="AX43" s="39"/>
      <c r="AY43" s="39"/>
      <c r="AZ43" s="39"/>
      <c r="BA43" s="61">
        <f>total_amount_ba($B$2,$D$2,D43,F43,J43,K43,M43)</f>
        <v>9126</v>
      </c>
      <c r="BB43" s="67">
        <f>BA43+SUM(N43:AZ43)</f>
        <v>9126</v>
      </c>
      <c r="BC43" s="42" t="str">
        <f t="shared" si="5"/>
        <v>INR  Nine Thousand One Hundred &amp; Twenty Six  Only</v>
      </c>
      <c r="IE43" s="22">
        <v>1.02</v>
      </c>
      <c r="IF43" s="22" t="s">
        <v>38</v>
      </c>
      <c r="IG43" s="22" t="s">
        <v>39</v>
      </c>
      <c r="IH43" s="22">
        <v>213</v>
      </c>
      <c r="II43" s="22" t="s">
        <v>35</v>
      </c>
    </row>
    <row r="44" spans="1:243" s="21" customFormat="1" ht="28.5">
      <c r="A44" s="34">
        <v>10.2</v>
      </c>
      <c r="B44" s="72" t="s">
        <v>85</v>
      </c>
      <c r="C44" s="35" t="s">
        <v>163</v>
      </c>
      <c r="D44" s="70">
        <v>13</v>
      </c>
      <c r="E44" s="69" t="s">
        <v>135</v>
      </c>
      <c r="F44" s="70">
        <v>407</v>
      </c>
      <c r="G44" s="23"/>
      <c r="H44" s="23"/>
      <c r="I44" s="37" t="s">
        <v>36</v>
      </c>
      <c r="J44" s="17">
        <f>IF(I44="Less(-)",-1,1)</f>
        <v>1</v>
      </c>
      <c r="K44" s="18" t="s">
        <v>46</v>
      </c>
      <c r="L44" s="18" t="s">
        <v>6</v>
      </c>
      <c r="M44" s="45"/>
      <c r="N44" s="23"/>
      <c r="O44" s="23"/>
      <c r="P44" s="44"/>
      <c r="Q44" s="23"/>
      <c r="R44" s="23"/>
      <c r="S44" s="44"/>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61">
        <f>total_amount_ba($B$2,$D$2,D44,F44,J44,K44,M44)</f>
        <v>5291</v>
      </c>
      <c r="BB44" s="67">
        <f>BA44+SUM(N44:AZ44)</f>
        <v>5291</v>
      </c>
      <c r="BC44" s="42" t="str">
        <f t="shared" si="5"/>
        <v>INR  Five Thousand Two Hundred &amp; Ninety One  Only</v>
      </c>
      <c r="IE44" s="22">
        <v>2</v>
      </c>
      <c r="IF44" s="22" t="s">
        <v>32</v>
      </c>
      <c r="IG44" s="22" t="s">
        <v>40</v>
      </c>
      <c r="IH44" s="22">
        <v>10</v>
      </c>
      <c r="II44" s="22" t="s">
        <v>35</v>
      </c>
    </row>
    <row r="45" spans="1:243" s="21" customFormat="1" ht="15">
      <c r="A45" s="34">
        <v>10.3</v>
      </c>
      <c r="B45" s="72" t="s">
        <v>86</v>
      </c>
      <c r="C45" s="35" t="s">
        <v>164</v>
      </c>
      <c r="D45" s="70">
        <v>39</v>
      </c>
      <c r="E45" s="69" t="s">
        <v>135</v>
      </c>
      <c r="F45" s="70">
        <v>387</v>
      </c>
      <c r="G45" s="23"/>
      <c r="H45" s="23"/>
      <c r="I45" s="37" t="s">
        <v>36</v>
      </c>
      <c r="J45" s="17">
        <f>IF(I45="Less(-)",-1,1)</f>
        <v>1</v>
      </c>
      <c r="K45" s="18" t="s">
        <v>46</v>
      </c>
      <c r="L45" s="18" t="s">
        <v>6</v>
      </c>
      <c r="M45" s="45"/>
      <c r="N45" s="23"/>
      <c r="O45" s="23"/>
      <c r="P45" s="44"/>
      <c r="Q45" s="23"/>
      <c r="R45" s="23"/>
      <c r="S45" s="44"/>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61">
        <f>total_amount_ba($B$2,$D$2,D45,F45,J45,K45,M45)</f>
        <v>15093</v>
      </c>
      <c r="BB45" s="67">
        <f>BA45+SUM(N45:AZ45)</f>
        <v>15093</v>
      </c>
      <c r="BC45" s="42" t="str">
        <f t="shared" si="5"/>
        <v>INR  Fifteen Thousand  &amp;Ninety Three  Only</v>
      </c>
      <c r="IE45" s="22">
        <v>3</v>
      </c>
      <c r="IF45" s="22" t="s">
        <v>41</v>
      </c>
      <c r="IG45" s="22" t="s">
        <v>42</v>
      </c>
      <c r="IH45" s="22">
        <v>10</v>
      </c>
      <c r="II45" s="22" t="s">
        <v>35</v>
      </c>
    </row>
    <row r="46" spans="1:243" s="21" customFormat="1" ht="28.5">
      <c r="A46" s="34">
        <v>10.4</v>
      </c>
      <c r="B46" s="71" t="s">
        <v>87</v>
      </c>
      <c r="C46" s="35" t="s">
        <v>165</v>
      </c>
      <c r="D46" s="70">
        <v>13</v>
      </c>
      <c r="E46" s="69" t="s">
        <v>135</v>
      </c>
      <c r="F46" s="70">
        <v>522</v>
      </c>
      <c r="G46" s="23"/>
      <c r="H46" s="23"/>
      <c r="I46" s="37" t="s">
        <v>36</v>
      </c>
      <c r="J46" s="17">
        <f>IF(I46="Less(-)",-1,1)</f>
        <v>1</v>
      </c>
      <c r="K46" s="18" t="s">
        <v>46</v>
      </c>
      <c r="L46" s="18" t="s">
        <v>6</v>
      </c>
      <c r="M46" s="45"/>
      <c r="N46" s="23"/>
      <c r="O46" s="23"/>
      <c r="P46" s="44"/>
      <c r="Q46" s="23"/>
      <c r="R46" s="23"/>
      <c r="S46" s="44"/>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61">
        <f>total_amount_ba($B$2,$D$2,D46,F46,J46,K46,M46)</f>
        <v>6786</v>
      </c>
      <c r="BB46" s="67">
        <f>BA46+SUM(N46:AZ46)</f>
        <v>6786</v>
      </c>
      <c r="BC46" s="42" t="str">
        <f t="shared" si="5"/>
        <v>INR  Six Thousand Seven Hundred &amp; Eighty Six  Only</v>
      </c>
      <c r="IE46" s="22">
        <v>1.01</v>
      </c>
      <c r="IF46" s="22" t="s">
        <v>37</v>
      </c>
      <c r="IG46" s="22" t="s">
        <v>33</v>
      </c>
      <c r="IH46" s="22">
        <v>123.223</v>
      </c>
      <c r="II46" s="22" t="s">
        <v>35</v>
      </c>
    </row>
    <row r="47" spans="1:243" s="21" customFormat="1" ht="114">
      <c r="A47" s="34">
        <v>11</v>
      </c>
      <c r="B47" s="71" t="s">
        <v>88</v>
      </c>
      <c r="C47" s="35" t="s">
        <v>166</v>
      </c>
      <c r="D47" s="70"/>
      <c r="E47" s="69"/>
      <c r="F47" s="34"/>
      <c r="G47" s="16"/>
      <c r="H47" s="16"/>
      <c r="I47" s="37"/>
      <c r="J47" s="17"/>
      <c r="K47" s="18"/>
      <c r="L47" s="18"/>
      <c r="M47" s="19"/>
      <c r="N47" s="20"/>
      <c r="O47" s="20"/>
      <c r="P47" s="38"/>
      <c r="Q47" s="20"/>
      <c r="R47" s="20"/>
      <c r="S47" s="38"/>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40"/>
      <c r="BB47" s="41"/>
      <c r="BC47" s="42"/>
      <c r="IE47" s="22">
        <v>1.02</v>
      </c>
      <c r="IF47" s="22" t="s">
        <v>38</v>
      </c>
      <c r="IG47" s="22" t="s">
        <v>39</v>
      </c>
      <c r="IH47" s="22">
        <v>213</v>
      </c>
      <c r="II47" s="22" t="s">
        <v>35</v>
      </c>
    </row>
    <row r="48" spans="1:243" s="21" customFormat="1" ht="15">
      <c r="A48" s="34">
        <v>11.1</v>
      </c>
      <c r="B48" s="72" t="s">
        <v>89</v>
      </c>
      <c r="C48" s="35" t="s">
        <v>167</v>
      </c>
      <c r="D48" s="70">
        <v>1</v>
      </c>
      <c r="E48" s="69" t="s">
        <v>135</v>
      </c>
      <c r="F48" s="70">
        <v>2030</v>
      </c>
      <c r="G48" s="23"/>
      <c r="H48" s="23"/>
      <c r="I48" s="37" t="s">
        <v>36</v>
      </c>
      <c r="J48" s="17">
        <f>IF(I48="Less(-)",-1,1)</f>
        <v>1</v>
      </c>
      <c r="K48" s="18" t="s">
        <v>46</v>
      </c>
      <c r="L48" s="18" t="s">
        <v>6</v>
      </c>
      <c r="M48" s="45"/>
      <c r="N48" s="23"/>
      <c r="O48" s="23"/>
      <c r="P48" s="44"/>
      <c r="Q48" s="23"/>
      <c r="R48" s="23"/>
      <c r="S48" s="44"/>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61">
        <f>total_amount_ba($B$2,$D$2,D48,F48,J48,K48,M48)</f>
        <v>2030</v>
      </c>
      <c r="BB48" s="67">
        <f>BA48+SUM(N48:AZ48)</f>
        <v>2030</v>
      </c>
      <c r="BC48" s="42" t="str">
        <f t="shared" si="5"/>
        <v>INR  Two Thousand  &amp;Thirty  Only</v>
      </c>
      <c r="IE48" s="22">
        <v>2</v>
      </c>
      <c r="IF48" s="22" t="s">
        <v>32</v>
      </c>
      <c r="IG48" s="22" t="s">
        <v>40</v>
      </c>
      <c r="IH48" s="22">
        <v>10</v>
      </c>
      <c r="II48" s="22" t="s">
        <v>35</v>
      </c>
    </row>
    <row r="49" spans="1:243" s="21" customFormat="1" ht="156.75">
      <c r="A49" s="34">
        <v>12</v>
      </c>
      <c r="B49" s="71" t="s">
        <v>90</v>
      </c>
      <c r="C49" s="35" t="s">
        <v>168</v>
      </c>
      <c r="D49" s="70"/>
      <c r="E49" s="69"/>
      <c r="F49" s="34"/>
      <c r="G49" s="16"/>
      <c r="H49" s="16"/>
      <c r="I49" s="37"/>
      <c r="J49" s="17"/>
      <c r="K49" s="18"/>
      <c r="L49" s="18"/>
      <c r="M49" s="19"/>
      <c r="N49" s="20"/>
      <c r="O49" s="20"/>
      <c r="P49" s="38"/>
      <c r="Q49" s="20"/>
      <c r="R49" s="20"/>
      <c r="S49" s="38"/>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40"/>
      <c r="BB49" s="41"/>
      <c r="BC49" s="42"/>
      <c r="IE49" s="22">
        <v>1.01</v>
      </c>
      <c r="IF49" s="22" t="s">
        <v>37</v>
      </c>
      <c r="IG49" s="22" t="s">
        <v>33</v>
      </c>
      <c r="IH49" s="22">
        <v>123.223</v>
      </c>
      <c r="II49" s="22" t="s">
        <v>35</v>
      </c>
    </row>
    <row r="50" spans="1:243" s="21" customFormat="1" ht="28.5">
      <c r="A50" s="34">
        <v>12.1</v>
      </c>
      <c r="B50" s="71" t="s">
        <v>91</v>
      </c>
      <c r="C50" s="35" t="s">
        <v>169</v>
      </c>
      <c r="D50" s="70">
        <v>1</v>
      </c>
      <c r="E50" s="69" t="s">
        <v>135</v>
      </c>
      <c r="F50" s="70">
        <v>11252</v>
      </c>
      <c r="G50" s="23"/>
      <c r="H50" s="23"/>
      <c r="I50" s="37" t="s">
        <v>36</v>
      </c>
      <c r="J50" s="17">
        <f>IF(I50="Less(-)",-1,1)</f>
        <v>1</v>
      </c>
      <c r="K50" s="18" t="s">
        <v>46</v>
      </c>
      <c r="L50" s="18" t="s">
        <v>6</v>
      </c>
      <c r="M50" s="45"/>
      <c r="N50" s="23"/>
      <c r="O50" s="23"/>
      <c r="P50" s="44"/>
      <c r="Q50" s="23"/>
      <c r="R50" s="23"/>
      <c r="S50" s="44"/>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61">
        <f>total_amount_ba($B$2,$D$2,D50,F50,J50,K50,M50)</f>
        <v>11252</v>
      </c>
      <c r="BB50" s="67">
        <f>BA50+SUM(N50:AZ50)</f>
        <v>11252</v>
      </c>
      <c r="BC50" s="42" t="str">
        <f t="shared" si="5"/>
        <v>INR  Eleven Thousand Two Hundred &amp; Fifty Two  Only</v>
      </c>
      <c r="IE50" s="22">
        <v>1.02</v>
      </c>
      <c r="IF50" s="22" t="s">
        <v>38</v>
      </c>
      <c r="IG50" s="22" t="s">
        <v>39</v>
      </c>
      <c r="IH50" s="22">
        <v>213</v>
      </c>
      <c r="II50" s="22" t="s">
        <v>35</v>
      </c>
    </row>
    <row r="51" spans="1:243" s="21" customFormat="1" ht="85.5">
      <c r="A51" s="34">
        <v>13</v>
      </c>
      <c r="B51" s="72" t="s">
        <v>92</v>
      </c>
      <c r="C51" s="35" t="s">
        <v>170</v>
      </c>
      <c r="D51" s="70"/>
      <c r="E51" s="69"/>
      <c r="F51" s="34"/>
      <c r="G51" s="16"/>
      <c r="H51" s="16"/>
      <c r="I51" s="37"/>
      <c r="J51" s="17"/>
      <c r="K51" s="18"/>
      <c r="L51" s="18"/>
      <c r="M51" s="19"/>
      <c r="N51" s="20"/>
      <c r="O51" s="20"/>
      <c r="P51" s="38"/>
      <c r="Q51" s="20"/>
      <c r="R51" s="20"/>
      <c r="S51" s="38"/>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40"/>
      <c r="BB51" s="41"/>
      <c r="BC51" s="42"/>
      <c r="IE51" s="22">
        <v>2</v>
      </c>
      <c r="IF51" s="22" t="s">
        <v>32</v>
      </c>
      <c r="IG51" s="22" t="s">
        <v>40</v>
      </c>
      <c r="IH51" s="22">
        <v>10</v>
      </c>
      <c r="II51" s="22" t="s">
        <v>35</v>
      </c>
    </row>
    <row r="52" spans="1:243" s="21" customFormat="1" ht="28.5">
      <c r="A52" s="34">
        <v>13.1</v>
      </c>
      <c r="B52" s="71" t="s">
        <v>93</v>
      </c>
      <c r="C52" s="35" t="s">
        <v>171</v>
      </c>
      <c r="D52" s="70">
        <v>31</v>
      </c>
      <c r="E52" s="69" t="s">
        <v>135</v>
      </c>
      <c r="F52" s="70">
        <v>224</v>
      </c>
      <c r="G52" s="23"/>
      <c r="H52" s="23"/>
      <c r="I52" s="37" t="s">
        <v>36</v>
      </c>
      <c r="J52" s="17">
        <f aca="true" t="shared" si="6" ref="J52:J60">IF(I52="Less(-)",-1,1)</f>
        <v>1</v>
      </c>
      <c r="K52" s="18" t="s">
        <v>46</v>
      </c>
      <c r="L52" s="18" t="s">
        <v>6</v>
      </c>
      <c r="M52" s="45"/>
      <c r="N52" s="23"/>
      <c r="O52" s="23"/>
      <c r="P52" s="44"/>
      <c r="Q52" s="23"/>
      <c r="R52" s="23"/>
      <c r="S52" s="44"/>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61">
        <f aca="true" t="shared" si="7" ref="BA52:BA60">total_amount_ba($B$2,$D$2,D52,F52,J52,K52,M52)</f>
        <v>6944</v>
      </c>
      <c r="BB52" s="67">
        <f aca="true" t="shared" si="8" ref="BB52:BB63">BA52+SUM(N52:AZ52)</f>
        <v>6944</v>
      </c>
      <c r="BC52" s="42" t="str">
        <f>SpellNumber(L52,BB52)</f>
        <v>INR  Six Thousand Nine Hundred &amp; Forty Four  Only</v>
      </c>
      <c r="IE52" s="22">
        <v>2</v>
      </c>
      <c r="IF52" s="22" t="s">
        <v>32</v>
      </c>
      <c r="IG52" s="22" t="s">
        <v>40</v>
      </c>
      <c r="IH52" s="22">
        <v>10</v>
      </c>
      <c r="II52" s="22" t="s">
        <v>35</v>
      </c>
    </row>
    <row r="53" spans="1:243" s="21" customFormat="1" ht="28.5">
      <c r="A53" s="34">
        <v>13.2</v>
      </c>
      <c r="B53" s="71" t="s">
        <v>94</v>
      </c>
      <c r="C53" s="35" t="s">
        <v>172</v>
      </c>
      <c r="D53" s="70">
        <v>3</v>
      </c>
      <c r="E53" s="69" t="s">
        <v>135</v>
      </c>
      <c r="F53" s="70">
        <v>882</v>
      </c>
      <c r="G53" s="23"/>
      <c r="H53" s="23"/>
      <c r="I53" s="37" t="s">
        <v>36</v>
      </c>
      <c r="J53" s="17">
        <f t="shared" si="6"/>
        <v>1</v>
      </c>
      <c r="K53" s="18" t="s">
        <v>46</v>
      </c>
      <c r="L53" s="18" t="s">
        <v>6</v>
      </c>
      <c r="M53" s="45"/>
      <c r="N53" s="23"/>
      <c r="O53" s="23"/>
      <c r="P53" s="44"/>
      <c r="Q53" s="23"/>
      <c r="R53" s="23"/>
      <c r="S53" s="44"/>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61">
        <f t="shared" si="7"/>
        <v>2646</v>
      </c>
      <c r="BB53" s="67">
        <f t="shared" si="8"/>
        <v>2646</v>
      </c>
      <c r="BC53" s="42" t="str">
        <f aca="true" t="shared" si="9" ref="BC53:BC63">SpellNumber(L53,BB53)</f>
        <v>INR  Two Thousand Six Hundred &amp; Forty Six  Only</v>
      </c>
      <c r="IE53" s="22">
        <v>3</v>
      </c>
      <c r="IF53" s="22" t="s">
        <v>41</v>
      </c>
      <c r="IG53" s="22" t="s">
        <v>42</v>
      </c>
      <c r="IH53" s="22">
        <v>10</v>
      </c>
      <c r="II53" s="22" t="s">
        <v>35</v>
      </c>
    </row>
    <row r="54" spans="1:243" s="21" customFormat="1" ht="28.5">
      <c r="A54" s="34">
        <v>13.3</v>
      </c>
      <c r="B54" s="71" t="s">
        <v>95</v>
      </c>
      <c r="C54" s="35" t="s">
        <v>173</v>
      </c>
      <c r="D54" s="70">
        <v>2</v>
      </c>
      <c r="E54" s="69" t="s">
        <v>134</v>
      </c>
      <c r="F54" s="70">
        <v>651</v>
      </c>
      <c r="G54" s="23"/>
      <c r="H54" s="23"/>
      <c r="I54" s="37" t="s">
        <v>36</v>
      </c>
      <c r="J54" s="17">
        <f t="shared" si="6"/>
        <v>1</v>
      </c>
      <c r="K54" s="18" t="s">
        <v>46</v>
      </c>
      <c r="L54" s="18" t="s">
        <v>6</v>
      </c>
      <c r="M54" s="45"/>
      <c r="N54" s="23"/>
      <c r="O54" s="23"/>
      <c r="P54" s="44"/>
      <c r="Q54" s="23"/>
      <c r="R54" s="23"/>
      <c r="S54" s="44"/>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61">
        <f t="shared" si="7"/>
        <v>1302</v>
      </c>
      <c r="BB54" s="67">
        <f t="shared" si="8"/>
        <v>1302</v>
      </c>
      <c r="BC54" s="42" t="str">
        <f t="shared" si="9"/>
        <v>INR  One Thousand Three Hundred &amp; Two  Only</v>
      </c>
      <c r="IE54" s="22">
        <v>1.01</v>
      </c>
      <c r="IF54" s="22" t="s">
        <v>37</v>
      </c>
      <c r="IG54" s="22" t="s">
        <v>33</v>
      </c>
      <c r="IH54" s="22">
        <v>123.223</v>
      </c>
      <c r="II54" s="22" t="s">
        <v>35</v>
      </c>
    </row>
    <row r="55" spans="1:243" s="21" customFormat="1" ht="28.5">
      <c r="A55" s="34">
        <v>13.4</v>
      </c>
      <c r="B55" s="71" t="s">
        <v>96</v>
      </c>
      <c r="C55" s="35" t="s">
        <v>174</v>
      </c>
      <c r="D55" s="70">
        <v>1</v>
      </c>
      <c r="E55" s="69" t="s">
        <v>134</v>
      </c>
      <c r="F55" s="70">
        <v>1377</v>
      </c>
      <c r="G55" s="23"/>
      <c r="H55" s="23"/>
      <c r="I55" s="37" t="s">
        <v>36</v>
      </c>
      <c r="J55" s="17">
        <f t="shared" si="6"/>
        <v>1</v>
      </c>
      <c r="K55" s="18" t="s">
        <v>46</v>
      </c>
      <c r="L55" s="18" t="s">
        <v>6</v>
      </c>
      <c r="M55" s="45"/>
      <c r="N55" s="23"/>
      <c r="O55" s="23"/>
      <c r="P55" s="44"/>
      <c r="Q55" s="23"/>
      <c r="R55" s="23"/>
      <c r="S55" s="44"/>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46"/>
      <c r="AV55" s="39"/>
      <c r="AW55" s="39"/>
      <c r="AX55" s="39"/>
      <c r="AY55" s="39"/>
      <c r="AZ55" s="39"/>
      <c r="BA55" s="61">
        <f t="shared" si="7"/>
        <v>1377</v>
      </c>
      <c r="BB55" s="67">
        <f t="shared" si="8"/>
        <v>1377</v>
      </c>
      <c r="BC55" s="42" t="str">
        <f t="shared" si="9"/>
        <v>INR  One Thousand Three Hundred &amp; Seventy Seven  Only</v>
      </c>
      <c r="IE55" s="22">
        <v>1.02</v>
      </c>
      <c r="IF55" s="22" t="s">
        <v>38</v>
      </c>
      <c r="IG55" s="22" t="s">
        <v>39</v>
      </c>
      <c r="IH55" s="22">
        <v>213</v>
      </c>
      <c r="II55" s="22" t="s">
        <v>35</v>
      </c>
    </row>
    <row r="56" spans="1:243" s="21" customFormat="1" ht="28.5">
      <c r="A56" s="34">
        <v>13.5</v>
      </c>
      <c r="B56" s="72" t="s">
        <v>97</v>
      </c>
      <c r="C56" s="35" t="s">
        <v>175</v>
      </c>
      <c r="D56" s="70">
        <v>1</v>
      </c>
      <c r="E56" s="69" t="s">
        <v>134</v>
      </c>
      <c r="F56" s="70">
        <v>2127</v>
      </c>
      <c r="G56" s="23"/>
      <c r="H56" s="23"/>
      <c r="I56" s="37" t="s">
        <v>36</v>
      </c>
      <c r="J56" s="17">
        <f t="shared" si="6"/>
        <v>1</v>
      </c>
      <c r="K56" s="18" t="s">
        <v>46</v>
      </c>
      <c r="L56" s="18" t="s">
        <v>6</v>
      </c>
      <c r="M56" s="45"/>
      <c r="N56" s="23"/>
      <c r="O56" s="23"/>
      <c r="P56" s="44"/>
      <c r="Q56" s="23"/>
      <c r="R56" s="23"/>
      <c r="S56" s="44"/>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61">
        <f t="shared" si="7"/>
        <v>2127</v>
      </c>
      <c r="BB56" s="67">
        <f t="shared" si="8"/>
        <v>2127</v>
      </c>
      <c r="BC56" s="42" t="str">
        <f t="shared" si="9"/>
        <v>INR  Two Thousand One Hundred &amp; Twenty Seven  Only</v>
      </c>
      <c r="IE56" s="22">
        <v>2</v>
      </c>
      <c r="IF56" s="22" t="s">
        <v>32</v>
      </c>
      <c r="IG56" s="22" t="s">
        <v>40</v>
      </c>
      <c r="IH56" s="22">
        <v>10</v>
      </c>
      <c r="II56" s="22" t="s">
        <v>35</v>
      </c>
    </row>
    <row r="57" spans="1:243" s="21" customFormat="1" ht="28.5">
      <c r="A57" s="34">
        <v>13.6</v>
      </c>
      <c r="B57" s="72" t="s">
        <v>98</v>
      </c>
      <c r="C57" s="35" t="s">
        <v>176</v>
      </c>
      <c r="D57" s="70">
        <v>5</v>
      </c>
      <c r="E57" s="69" t="s">
        <v>134</v>
      </c>
      <c r="F57" s="70">
        <v>2727</v>
      </c>
      <c r="G57" s="23"/>
      <c r="H57" s="23"/>
      <c r="I57" s="37" t="s">
        <v>36</v>
      </c>
      <c r="J57" s="17">
        <f t="shared" si="6"/>
        <v>1</v>
      </c>
      <c r="K57" s="18" t="s">
        <v>46</v>
      </c>
      <c r="L57" s="18" t="s">
        <v>6</v>
      </c>
      <c r="M57" s="45"/>
      <c r="N57" s="23"/>
      <c r="O57" s="23"/>
      <c r="P57" s="44"/>
      <c r="Q57" s="23"/>
      <c r="R57" s="23"/>
      <c r="S57" s="44"/>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61">
        <f t="shared" si="7"/>
        <v>13635</v>
      </c>
      <c r="BB57" s="67">
        <f t="shared" si="8"/>
        <v>13635</v>
      </c>
      <c r="BC57" s="42" t="str">
        <f t="shared" si="9"/>
        <v>INR  Thirteen Thousand Six Hundred &amp; Thirty Five  Only</v>
      </c>
      <c r="IE57" s="22">
        <v>3</v>
      </c>
      <c r="IF57" s="22" t="s">
        <v>41</v>
      </c>
      <c r="IG57" s="22" t="s">
        <v>42</v>
      </c>
      <c r="IH57" s="22">
        <v>10</v>
      </c>
      <c r="II57" s="22" t="s">
        <v>35</v>
      </c>
    </row>
    <row r="58" spans="1:243" s="21" customFormat="1" ht="42.75">
      <c r="A58" s="34">
        <v>14</v>
      </c>
      <c r="B58" s="71" t="s">
        <v>99</v>
      </c>
      <c r="C58" s="35" t="s">
        <v>177</v>
      </c>
      <c r="D58" s="70">
        <v>4</v>
      </c>
      <c r="E58" s="69" t="s">
        <v>134</v>
      </c>
      <c r="F58" s="70">
        <v>825</v>
      </c>
      <c r="G58" s="23"/>
      <c r="H58" s="23"/>
      <c r="I58" s="37" t="s">
        <v>36</v>
      </c>
      <c r="J58" s="17">
        <f t="shared" si="6"/>
        <v>1</v>
      </c>
      <c r="K58" s="18" t="s">
        <v>46</v>
      </c>
      <c r="L58" s="18" t="s">
        <v>6</v>
      </c>
      <c r="M58" s="45"/>
      <c r="N58" s="23"/>
      <c r="O58" s="23"/>
      <c r="P58" s="44"/>
      <c r="Q58" s="23"/>
      <c r="R58" s="23"/>
      <c r="S58" s="44"/>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61">
        <f t="shared" si="7"/>
        <v>3300</v>
      </c>
      <c r="BB58" s="67">
        <f t="shared" si="8"/>
        <v>3300</v>
      </c>
      <c r="BC58" s="42" t="str">
        <f t="shared" si="9"/>
        <v>INR  Three Thousand Three Hundred    Only</v>
      </c>
      <c r="IE58" s="22">
        <v>1.01</v>
      </c>
      <c r="IF58" s="22" t="s">
        <v>37</v>
      </c>
      <c r="IG58" s="22" t="s">
        <v>33</v>
      </c>
      <c r="IH58" s="22">
        <v>123.223</v>
      </c>
      <c r="II58" s="22" t="s">
        <v>35</v>
      </c>
    </row>
    <row r="59" spans="1:243" s="21" customFormat="1" ht="85.5">
      <c r="A59" s="34">
        <v>15</v>
      </c>
      <c r="B59" s="71" t="s">
        <v>100</v>
      </c>
      <c r="C59" s="35" t="s">
        <v>178</v>
      </c>
      <c r="D59" s="70"/>
      <c r="E59" s="69"/>
      <c r="F59" s="34"/>
      <c r="G59" s="16"/>
      <c r="H59" s="16"/>
      <c r="I59" s="37"/>
      <c r="J59" s="17"/>
      <c r="K59" s="18"/>
      <c r="L59" s="18"/>
      <c r="M59" s="19"/>
      <c r="N59" s="20"/>
      <c r="O59" s="20"/>
      <c r="P59" s="38"/>
      <c r="Q59" s="20"/>
      <c r="R59" s="20"/>
      <c r="S59" s="38"/>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40"/>
      <c r="BB59" s="41"/>
      <c r="BC59" s="42"/>
      <c r="IE59" s="22">
        <v>1.02</v>
      </c>
      <c r="IF59" s="22" t="s">
        <v>38</v>
      </c>
      <c r="IG59" s="22" t="s">
        <v>39</v>
      </c>
      <c r="IH59" s="22">
        <v>213</v>
      </c>
      <c r="II59" s="22" t="s">
        <v>35</v>
      </c>
    </row>
    <row r="60" spans="1:243" s="21" customFormat="1" ht="28.5">
      <c r="A60" s="34">
        <v>15.1</v>
      </c>
      <c r="B60" s="72" t="s">
        <v>101</v>
      </c>
      <c r="C60" s="35" t="s">
        <v>179</v>
      </c>
      <c r="D60" s="70">
        <v>8</v>
      </c>
      <c r="E60" s="69" t="s">
        <v>134</v>
      </c>
      <c r="F60" s="70">
        <v>3964</v>
      </c>
      <c r="G60" s="23"/>
      <c r="H60" s="23"/>
      <c r="I60" s="37" t="s">
        <v>36</v>
      </c>
      <c r="J60" s="17">
        <f t="shared" si="6"/>
        <v>1</v>
      </c>
      <c r="K60" s="18" t="s">
        <v>46</v>
      </c>
      <c r="L60" s="18" t="s">
        <v>6</v>
      </c>
      <c r="M60" s="45"/>
      <c r="N60" s="23"/>
      <c r="O60" s="23"/>
      <c r="P60" s="44"/>
      <c r="Q60" s="23"/>
      <c r="R60" s="23"/>
      <c r="S60" s="44"/>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61">
        <f t="shared" si="7"/>
        <v>31712</v>
      </c>
      <c r="BB60" s="67">
        <f t="shared" si="8"/>
        <v>31712</v>
      </c>
      <c r="BC60" s="42" t="str">
        <f t="shared" si="9"/>
        <v>INR  Thirty One Thousand Seven Hundred &amp; Twelve  Only</v>
      </c>
      <c r="IE60" s="22">
        <v>2</v>
      </c>
      <c r="IF60" s="22" t="s">
        <v>32</v>
      </c>
      <c r="IG60" s="22" t="s">
        <v>40</v>
      </c>
      <c r="IH60" s="22">
        <v>10</v>
      </c>
      <c r="II60" s="22" t="s">
        <v>35</v>
      </c>
    </row>
    <row r="61" spans="1:243" s="21" customFormat="1" ht="28.5">
      <c r="A61" s="34">
        <v>15.2</v>
      </c>
      <c r="B61" s="71" t="s">
        <v>102</v>
      </c>
      <c r="C61" s="35" t="s">
        <v>180</v>
      </c>
      <c r="D61" s="70">
        <v>18</v>
      </c>
      <c r="E61" s="69" t="s">
        <v>134</v>
      </c>
      <c r="F61" s="70">
        <v>5096</v>
      </c>
      <c r="G61" s="23"/>
      <c r="H61" s="23"/>
      <c r="I61" s="37" t="s">
        <v>36</v>
      </c>
      <c r="J61" s="17">
        <f aca="true" t="shared" si="10" ref="J61:J67">IF(I61="Less(-)",-1,1)</f>
        <v>1</v>
      </c>
      <c r="K61" s="18" t="s">
        <v>46</v>
      </c>
      <c r="L61" s="18" t="s">
        <v>6</v>
      </c>
      <c r="M61" s="45"/>
      <c r="N61" s="23"/>
      <c r="O61" s="23"/>
      <c r="P61" s="44"/>
      <c r="Q61" s="23"/>
      <c r="R61" s="23"/>
      <c r="S61" s="44"/>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61">
        <f aca="true" t="shared" si="11" ref="BA61:BA67">total_amount_ba($B$2,$D$2,D61,F61,J61,K61,M61)</f>
        <v>91728</v>
      </c>
      <c r="BB61" s="67">
        <f t="shared" si="8"/>
        <v>91728</v>
      </c>
      <c r="BC61" s="42" t="str">
        <f t="shared" si="9"/>
        <v>INR  Ninety One Thousand Seven Hundred &amp; Twenty Eight  Only</v>
      </c>
      <c r="IE61" s="22">
        <v>1.01</v>
      </c>
      <c r="IF61" s="22" t="s">
        <v>37</v>
      </c>
      <c r="IG61" s="22" t="s">
        <v>33</v>
      </c>
      <c r="IH61" s="22">
        <v>123.223</v>
      </c>
      <c r="II61" s="22" t="s">
        <v>35</v>
      </c>
    </row>
    <row r="62" spans="1:243" s="21" customFormat="1" ht="71.25">
      <c r="A62" s="34">
        <v>16</v>
      </c>
      <c r="B62" s="71" t="s">
        <v>103</v>
      </c>
      <c r="C62" s="35" t="s">
        <v>181</v>
      </c>
      <c r="D62" s="70">
        <v>300</v>
      </c>
      <c r="E62" s="69" t="s">
        <v>134</v>
      </c>
      <c r="F62" s="70">
        <v>75</v>
      </c>
      <c r="G62" s="23"/>
      <c r="H62" s="23"/>
      <c r="I62" s="37" t="s">
        <v>36</v>
      </c>
      <c r="J62" s="17">
        <f t="shared" si="10"/>
        <v>1</v>
      </c>
      <c r="K62" s="18" t="s">
        <v>46</v>
      </c>
      <c r="L62" s="18" t="s">
        <v>6</v>
      </c>
      <c r="M62" s="45"/>
      <c r="N62" s="23"/>
      <c r="O62" s="23"/>
      <c r="P62" s="44"/>
      <c r="Q62" s="23"/>
      <c r="R62" s="23"/>
      <c r="S62" s="44"/>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61">
        <f t="shared" si="11"/>
        <v>22500</v>
      </c>
      <c r="BB62" s="67">
        <f t="shared" si="8"/>
        <v>22500</v>
      </c>
      <c r="BC62" s="42" t="str">
        <f t="shared" si="9"/>
        <v>INR  Twenty Two Thousand Five Hundred    Only</v>
      </c>
      <c r="IE62" s="22">
        <v>1.02</v>
      </c>
      <c r="IF62" s="22" t="s">
        <v>38</v>
      </c>
      <c r="IG62" s="22" t="s">
        <v>39</v>
      </c>
      <c r="IH62" s="22">
        <v>213</v>
      </c>
      <c r="II62" s="22" t="s">
        <v>35</v>
      </c>
    </row>
    <row r="63" spans="1:243" s="21" customFormat="1" ht="85.5">
      <c r="A63" s="34">
        <v>17</v>
      </c>
      <c r="B63" s="72" t="s">
        <v>104</v>
      </c>
      <c r="C63" s="35" t="s">
        <v>182</v>
      </c>
      <c r="D63" s="70">
        <v>20</v>
      </c>
      <c r="E63" s="69" t="s">
        <v>133</v>
      </c>
      <c r="F63" s="70">
        <v>17</v>
      </c>
      <c r="G63" s="23"/>
      <c r="H63" s="23"/>
      <c r="I63" s="37" t="s">
        <v>36</v>
      </c>
      <c r="J63" s="17">
        <f t="shared" si="10"/>
        <v>1</v>
      </c>
      <c r="K63" s="18" t="s">
        <v>46</v>
      </c>
      <c r="L63" s="18" t="s">
        <v>6</v>
      </c>
      <c r="M63" s="45"/>
      <c r="N63" s="23"/>
      <c r="O63" s="23"/>
      <c r="P63" s="44"/>
      <c r="Q63" s="23"/>
      <c r="R63" s="23"/>
      <c r="S63" s="44"/>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61">
        <f t="shared" si="11"/>
        <v>340</v>
      </c>
      <c r="BB63" s="67">
        <f t="shared" si="8"/>
        <v>340</v>
      </c>
      <c r="BC63" s="42" t="str">
        <f t="shared" si="9"/>
        <v>INR  Three Hundred &amp; Forty  Only</v>
      </c>
      <c r="IE63" s="22">
        <v>2</v>
      </c>
      <c r="IF63" s="22" t="s">
        <v>32</v>
      </c>
      <c r="IG63" s="22" t="s">
        <v>40</v>
      </c>
      <c r="IH63" s="22">
        <v>10</v>
      </c>
      <c r="II63" s="22" t="s">
        <v>35</v>
      </c>
    </row>
    <row r="64" spans="1:243" s="21" customFormat="1" ht="85.5">
      <c r="A64" s="34">
        <v>18</v>
      </c>
      <c r="B64" s="71" t="s">
        <v>105</v>
      </c>
      <c r="C64" s="35" t="s">
        <v>183</v>
      </c>
      <c r="D64" s="70">
        <v>4</v>
      </c>
      <c r="E64" s="69" t="s">
        <v>136</v>
      </c>
      <c r="F64" s="70">
        <v>12133</v>
      </c>
      <c r="G64" s="23"/>
      <c r="H64" s="23"/>
      <c r="I64" s="37" t="s">
        <v>36</v>
      </c>
      <c r="J64" s="17">
        <f t="shared" si="10"/>
        <v>1</v>
      </c>
      <c r="K64" s="18" t="s">
        <v>46</v>
      </c>
      <c r="L64" s="18" t="s">
        <v>6</v>
      </c>
      <c r="M64" s="45"/>
      <c r="N64" s="23"/>
      <c r="O64" s="23"/>
      <c r="P64" s="44"/>
      <c r="Q64" s="23"/>
      <c r="R64" s="23"/>
      <c r="S64" s="44"/>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61">
        <f t="shared" si="11"/>
        <v>48532</v>
      </c>
      <c r="BB64" s="67">
        <f>BA64+SUM(N64:AZ64)</f>
        <v>48532</v>
      </c>
      <c r="BC64" s="42" t="str">
        <f>SpellNumber(L64,BB64)</f>
        <v>INR  Forty Eight Thousand Five Hundred &amp; Thirty Two  Only</v>
      </c>
      <c r="IE64" s="22">
        <v>2</v>
      </c>
      <c r="IF64" s="22" t="s">
        <v>32</v>
      </c>
      <c r="IG64" s="22" t="s">
        <v>40</v>
      </c>
      <c r="IH64" s="22">
        <v>10</v>
      </c>
      <c r="II64" s="22" t="s">
        <v>35</v>
      </c>
    </row>
    <row r="65" spans="1:243" s="21" customFormat="1" ht="42.75">
      <c r="A65" s="34">
        <v>19</v>
      </c>
      <c r="B65" s="71" t="s">
        <v>106</v>
      </c>
      <c r="C65" s="35" t="s">
        <v>184</v>
      </c>
      <c r="D65" s="70">
        <v>30</v>
      </c>
      <c r="E65" s="69" t="s">
        <v>132</v>
      </c>
      <c r="F65" s="70">
        <v>1018</v>
      </c>
      <c r="G65" s="23"/>
      <c r="H65" s="23"/>
      <c r="I65" s="37" t="s">
        <v>36</v>
      </c>
      <c r="J65" s="17">
        <f t="shared" si="10"/>
        <v>1</v>
      </c>
      <c r="K65" s="18" t="s">
        <v>46</v>
      </c>
      <c r="L65" s="18" t="s">
        <v>6</v>
      </c>
      <c r="M65" s="45"/>
      <c r="N65" s="23"/>
      <c r="O65" s="23"/>
      <c r="P65" s="44"/>
      <c r="Q65" s="23"/>
      <c r="R65" s="23"/>
      <c r="S65" s="44"/>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61">
        <f t="shared" si="11"/>
        <v>30540</v>
      </c>
      <c r="BB65" s="67">
        <f>BA65+SUM(N65:AZ65)</f>
        <v>30540</v>
      </c>
      <c r="BC65" s="42" t="str">
        <f aca="true" t="shared" si="12" ref="BC65:BC74">SpellNumber(L65,BB65)</f>
        <v>INR  Thirty Thousand Five Hundred &amp; Forty  Only</v>
      </c>
      <c r="IE65" s="22">
        <v>3</v>
      </c>
      <c r="IF65" s="22" t="s">
        <v>41</v>
      </c>
      <c r="IG65" s="22" t="s">
        <v>42</v>
      </c>
      <c r="IH65" s="22">
        <v>10</v>
      </c>
      <c r="II65" s="22" t="s">
        <v>35</v>
      </c>
    </row>
    <row r="66" spans="1:243" s="21" customFormat="1" ht="71.25">
      <c r="A66" s="34">
        <v>20</v>
      </c>
      <c r="B66" s="71" t="s">
        <v>107</v>
      </c>
      <c r="C66" s="35" t="s">
        <v>185</v>
      </c>
      <c r="D66" s="70">
        <v>15</v>
      </c>
      <c r="E66" s="69" t="s">
        <v>132</v>
      </c>
      <c r="F66" s="70">
        <v>1359</v>
      </c>
      <c r="G66" s="23"/>
      <c r="H66" s="23"/>
      <c r="I66" s="37" t="s">
        <v>36</v>
      </c>
      <c r="J66" s="17">
        <f t="shared" si="10"/>
        <v>1</v>
      </c>
      <c r="K66" s="18" t="s">
        <v>46</v>
      </c>
      <c r="L66" s="18" t="s">
        <v>6</v>
      </c>
      <c r="M66" s="45"/>
      <c r="N66" s="23"/>
      <c r="O66" s="23"/>
      <c r="P66" s="44"/>
      <c r="Q66" s="23"/>
      <c r="R66" s="23"/>
      <c r="S66" s="44"/>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61">
        <f t="shared" si="11"/>
        <v>20385</v>
      </c>
      <c r="BB66" s="67">
        <f>BA66+SUM(N66:AZ66)</f>
        <v>20385</v>
      </c>
      <c r="BC66" s="42" t="str">
        <f t="shared" si="12"/>
        <v>INR  Twenty Thousand Three Hundred &amp; Eighty Five  Only</v>
      </c>
      <c r="IE66" s="22">
        <v>1.01</v>
      </c>
      <c r="IF66" s="22" t="s">
        <v>37</v>
      </c>
      <c r="IG66" s="22" t="s">
        <v>33</v>
      </c>
      <c r="IH66" s="22">
        <v>123.223</v>
      </c>
      <c r="II66" s="22" t="s">
        <v>35</v>
      </c>
    </row>
    <row r="67" spans="1:243" s="21" customFormat="1" ht="42.75">
      <c r="A67" s="34">
        <v>21</v>
      </c>
      <c r="B67" s="71" t="s">
        <v>108</v>
      </c>
      <c r="C67" s="35" t="s">
        <v>186</v>
      </c>
      <c r="D67" s="70">
        <v>10</v>
      </c>
      <c r="E67" s="69" t="s">
        <v>134</v>
      </c>
      <c r="F67" s="70">
        <v>2722</v>
      </c>
      <c r="G67" s="23"/>
      <c r="H67" s="23"/>
      <c r="I67" s="37" t="s">
        <v>36</v>
      </c>
      <c r="J67" s="17">
        <f t="shared" si="10"/>
        <v>1</v>
      </c>
      <c r="K67" s="18" t="s">
        <v>46</v>
      </c>
      <c r="L67" s="18" t="s">
        <v>6</v>
      </c>
      <c r="M67" s="45"/>
      <c r="N67" s="23"/>
      <c r="O67" s="23"/>
      <c r="P67" s="44"/>
      <c r="Q67" s="23"/>
      <c r="R67" s="23"/>
      <c r="S67" s="44"/>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46"/>
      <c r="AV67" s="39"/>
      <c r="AW67" s="39"/>
      <c r="AX67" s="39"/>
      <c r="AY67" s="39"/>
      <c r="AZ67" s="39"/>
      <c r="BA67" s="61">
        <f t="shared" si="11"/>
        <v>27220</v>
      </c>
      <c r="BB67" s="67">
        <f>BA67+SUM(N67:AZ67)</f>
        <v>27220</v>
      </c>
      <c r="BC67" s="42" t="str">
        <f t="shared" si="12"/>
        <v>INR  Twenty Seven Thousand Two Hundred &amp; Twenty  Only</v>
      </c>
      <c r="IE67" s="22">
        <v>1.02</v>
      </c>
      <c r="IF67" s="22" t="s">
        <v>38</v>
      </c>
      <c r="IG67" s="22" t="s">
        <v>39</v>
      </c>
      <c r="IH67" s="22">
        <v>213</v>
      </c>
      <c r="II67" s="22" t="s">
        <v>35</v>
      </c>
    </row>
    <row r="68" spans="1:243" s="21" customFormat="1" ht="42.75">
      <c r="A68" s="34">
        <v>22</v>
      </c>
      <c r="B68" s="72" t="s">
        <v>109</v>
      </c>
      <c r="C68" s="35" t="s">
        <v>187</v>
      </c>
      <c r="D68" s="70"/>
      <c r="E68" s="69"/>
      <c r="F68" s="34"/>
      <c r="G68" s="16"/>
      <c r="H68" s="16"/>
      <c r="I68" s="37"/>
      <c r="J68" s="17"/>
      <c r="K68" s="18"/>
      <c r="L68" s="18"/>
      <c r="M68" s="19"/>
      <c r="N68" s="20"/>
      <c r="O68" s="20"/>
      <c r="P68" s="38"/>
      <c r="Q68" s="20"/>
      <c r="R68" s="20"/>
      <c r="S68" s="38"/>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40"/>
      <c r="BB68" s="41"/>
      <c r="BC68" s="42"/>
      <c r="IE68" s="22">
        <v>2</v>
      </c>
      <c r="IF68" s="22" t="s">
        <v>32</v>
      </c>
      <c r="IG68" s="22" t="s">
        <v>40</v>
      </c>
      <c r="IH68" s="22">
        <v>10</v>
      </c>
      <c r="II68" s="22" t="s">
        <v>35</v>
      </c>
    </row>
    <row r="69" spans="1:243" s="21" customFormat="1" ht="28.5">
      <c r="A69" s="34">
        <v>22.1</v>
      </c>
      <c r="B69" s="72" t="s">
        <v>110</v>
      </c>
      <c r="C69" s="35" t="s">
        <v>188</v>
      </c>
      <c r="D69" s="70">
        <v>4</v>
      </c>
      <c r="E69" s="69" t="s">
        <v>134</v>
      </c>
      <c r="F69" s="70">
        <v>943</v>
      </c>
      <c r="G69" s="23"/>
      <c r="H69" s="23"/>
      <c r="I69" s="37" t="s">
        <v>36</v>
      </c>
      <c r="J69" s="17">
        <f>IF(I69="Less(-)",-1,1)</f>
        <v>1</v>
      </c>
      <c r="K69" s="18" t="s">
        <v>46</v>
      </c>
      <c r="L69" s="18" t="s">
        <v>6</v>
      </c>
      <c r="M69" s="45"/>
      <c r="N69" s="23"/>
      <c r="O69" s="23"/>
      <c r="P69" s="44"/>
      <c r="Q69" s="23"/>
      <c r="R69" s="23"/>
      <c r="S69" s="44"/>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61">
        <f>total_amount_ba($B$2,$D$2,D69,F69,J69,K69,M69)</f>
        <v>3772</v>
      </c>
      <c r="BB69" s="67">
        <f>BA69+SUM(N69:AZ69)</f>
        <v>3772</v>
      </c>
      <c r="BC69" s="42" t="str">
        <f t="shared" si="12"/>
        <v>INR  Three Thousand Seven Hundred &amp; Seventy Two  Only</v>
      </c>
      <c r="IE69" s="22">
        <v>3</v>
      </c>
      <c r="IF69" s="22" t="s">
        <v>41</v>
      </c>
      <c r="IG69" s="22" t="s">
        <v>42</v>
      </c>
      <c r="IH69" s="22">
        <v>10</v>
      </c>
      <c r="II69" s="22" t="s">
        <v>35</v>
      </c>
    </row>
    <row r="70" spans="1:243" s="21" customFormat="1" ht="71.25">
      <c r="A70" s="34">
        <v>23</v>
      </c>
      <c r="B70" s="71" t="s">
        <v>111</v>
      </c>
      <c r="C70" s="35" t="s">
        <v>189</v>
      </c>
      <c r="D70" s="70"/>
      <c r="E70" s="69"/>
      <c r="F70" s="34"/>
      <c r="G70" s="16"/>
      <c r="H70" s="16"/>
      <c r="I70" s="37"/>
      <c r="J70" s="17"/>
      <c r="K70" s="18"/>
      <c r="L70" s="18"/>
      <c r="M70" s="19"/>
      <c r="N70" s="20"/>
      <c r="O70" s="20"/>
      <c r="P70" s="38"/>
      <c r="Q70" s="20"/>
      <c r="R70" s="20"/>
      <c r="S70" s="38"/>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40"/>
      <c r="BB70" s="41"/>
      <c r="BC70" s="42"/>
      <c r="IE70" s="22">
        <v>1.01</v>
      </c>
      <c r="IF70" s="22" t="s">
        <v>37</v>
      </c>
      <c r="IG70" s="22" t="s">
        <v>33</v>
      </c>
      <c r="IH70" s="22">
        <v>123.223</v>
      </c>
      <c r="II70" s="22" t="s">
        <v>35</v>
      </c>
    </row>
    <row r="71" spans="1:243" s="21" customFormat="1" ht="15">
      <c r="A71" s="34">
        <v>23.1</v>
      </c>
      <c r="B71" s="71" t="s">
        <v>112</v>
      </c>
      <c r="C71" s="35" t="s">
        <v>190</v>
      </c>
      <c r="D71" s="70">
        <v>4</v>
      </c>
      <c r="E71" s="69" t="s">
        <v>134</v>
      </c>
      <c r="F71" s="70">
        <v>5767</v>
      </c>
      <c r="G71" s="23"/>
      <c r="H71" s="23"/>
      <c r="I71" s="37" t="s">
        <v>36</v>
      </c>
      <c r="J71" s="17">
        <f>IF(I71="Less(-)",-1,1)</f>
        <v>1</v>
      </c>
      <c r="K71" s="18" t="s">
        <v>46</v>
      </c>
      <c r="L71" s="18" t="s">
        <v>6</v>
      </c>
      <c r="M71" s="45"/>
      <c r="N71" s="23"/>
      <c r="O71" s="23"/>
      <c r="P71" s="44"/>
      <c r="Q71" s="23"/>
      <c r="R71" s="23"/>
      <c r="S71" s="44"/>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61">
        <f>total_amount_ba($B$2,$D$2,D71,F71,J71,K71,M71)</f>
        <v>23068</v>
      </c>
      <c r="BB71" s="67">
        <f>BA71+SUM(N71:AZ71)</f>
        <v>23068</v>
      </c>
      <c r="BC71" s="42" t="str">
        <f t="shared" si="12"/>
        <v>INR  Twenty Three Thousand  &amp;Sixty Eight  Only</v>
      </c>
      <c r="IE71" s="22">
        <v>1.02</v>
      </c>
      <c r="IF71" s="22" t="s">
        <v>38</v>
      </c>
      <c r="IG71" s="22" t="s">
        <v>39</v>
      </c>
      <c r="IH71" s="22">
        <v>213</v>
      </c>
      <c r="II71" s="22" t="s">
        <v>35</v>
      </c>
    </row>
    <row r="72" spans="1:243" s="21" customFormat="1" ht="28.5">
      <c r="A72" s="34">
        <v>24</v>
      </c>
      <c r="B72" s="72" t="s">
        <v>113</v>
      </c>
      <c r="C72" s="35" t="s">
        <v>191</v>
      </c>
      <c r="D72" s="70"/>
      <c r="E72" s="69"/>
      <c r="F72" s="34"/>
      <c r="G72" s="16"/>
      <c r="H72" s="16"/>
      <c r="I72" s="37"/>
      <c r="J72" s="17"/>
      <c r="K72" s="18"/>
      <c r="L72" s="18"/>
      <c r="M72" s="19"/>
      <c r="N72" s="20"/>
      <c r="O72" s="20"/>
      <c r="P72" s="38"/>
      <c r="Q72" s="20"/>
      <c r="R72" s="20"/>
      <c r="S72" s="38"/>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40"/>
      <c r="BB72" s="41"/>
      <c r="BC72" s="42"/>
      <c r="IE72" s="22">
        <v>2</v>
      </c>
      <c r="IF72" s="22" t="s">
        <v>32</v>
      </c>
      <c r="IG72" s="22" t="s">
        <v>40</v>
      </c>
      <c r="IH72" s="22">
        <v>10</v>
      </c>
      <c r="II72" s="22" t="s">
        <v>35</v>
      </c>
    </row>
    <row r="73" spans="1:243" s="21" customFormat="1" ht="15">
      <c r="A73" s="34">
        <v>24.1</v>
      </c>
      <c r="B73" s="71" t="s">
        <v>114</v>
      </c>
      <c r="C73" s="35" t="s">
        <v>192</v>
      </c>
      <c r="D73" s="70">
        <v>48</v>
      </c>
      <c r="E73" s="69" t="s">
        <v>134</v>
      </c>
      <c r="F73" s="70">
        <v>32</v>
      </c>
      <c r="G73" s="23"/>
      <c r="H73" s="23"/>
      <c r="I73" s="37" t="s">
        <v>36</v>
      </c>
      <c r="J73" s="17">
        <f>IF(I73="Less(-)",-1,1)</f>
        <v>1</v>
      </c>
      <c r="K73" s="18" t="s">
        <v>46</v>
      </c>
      <c r="L73" s="18" t="s">
        <v>6</v>
      </c>
      <c r="M73" s="45"/>
      <c r="N73" s="23"/>
      <c r="O73" s="23"/>
      <c r="P73" s="44"/>
      <c r="Q73" s="23"/>
      <c r="R73" s="23"/>
      <c r="S73" s="44"/>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61">
        <f>total_amount_ba($B$2,$D$2,D73,F73,J73,K73,M73)</f>
        <v>1536</v>
      </c>
      <c r="BB73" s="67">
        <f>BA73+SUM(N73:AZ73)</f>
        <v>1536</v>
      </c>
      <c r="BC73" s="42" t="str">
        <f t="shared" si="12"/>
        <v>INR  One Thousand Five Hundred &amp; Thirty Six  Only</v>
      </c>
      <c r="IE73" s="22">
        <v>1.01</v>
      </c>
      <c r="IF73" s="22" t="s">
        <v>37</v>
      </c>
      <c r="IG73" s="22" t="s">
        <v>33</v>
      </c>
      <c r="IH73" s="22">
        <v>123.223</v>
      </c>
      <c r="II73" s="22" t="s">
        <v>35</v>
      </c>
    </row>
    <row r="74" spans="1:243" s="21" customFormat="1" ht="57">
      <c r="A74" s="34">
        <v>25</v>
      </c>
      <c r="B74" s="71" t="s">
        <v>115</v>
      </c>
      <c r="C74" s="35" t="s">
        <v>193</v>
      </c>
      <c r="D74" s="70">
        <v>430</v>
      </c>
      <c r="E74" s="69" t="s">
        <v>132</v>
      </c>
      <c r="F74" s="70">
        <v>1420</v>
      </c>
      <c r="G74" s="23"/>
      <c r="H74" s="23"/>
      <c r="I74" s="37" t="s">
        <v>36</v>
      </c>
      <c r="J74" s="17">
        <f>IF(I74="Less(-)",-1,1)</f>
        <v>1</v>
      </c>
      <c r="K74" s="18" t="s">
        <v>46</v>
      </c>
      <c r="L74" s="18" t="s">
        <v>6</v>
      </c>
      <c r="M74" s="45"/>
      <c r="N74" s="23"/>
      <c r="O74" s="23"/>
      <c r="P74" s="44"/>
      <c r="Q74" s="23"/>
      <c r="R74" s="23"/>
      <c r="S74" s="44"/>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61">
        <f>total_amount_ba($B$2,$D$2,D74,F74,J74,K74,M74)</f>
        <v>610600</v>
      </c>
      <c r="BB74" s="67">
        <f>BA74+SUM(N74:AZ74)</f>
        <v>610600</v>
      </c>
      <c r="BC74" s="42" t="str">
        <f t="shared" si="12"/>
        <v>INR  Six Lakh Ten Thousand Six Hundred    Only</v>
      </c>
      <c r="IE74" s="22">
        <v>1.02</v>
      </c>
      <c r="IF74" s="22" t="s">
        <v>38</v>
      </c>
      <c r="IG74" s="22" t="s">
        <v>39</v>
      </c>
      <c r="IH74" s="22">
        <v>213</v>
      </c>
      <c r="II74" s="22" t="s">
        <v>35</v>
      </c>
    </row>
    <row r="75" spans="1:243" s="21" customFormat="1" ht="85.5">
      <c r="A75" s="34">
        <v>26</v>
      </c>
      <c r="B75" s="72" t="s">
        <v>116</v>
      </c>
      <c r="C75" s="35" t="s">
        <v>194</v>
      </c>
      <c r="D75" s="70"/>
      <c r="E75" s="69"/>
      <c r="F75" s="34"/>
      <c r="G75" s="16"/>
      <c r="H75" s="16"/>
      <c r="I75" s="37"/>
      <c r="J75" s="17"/>
      <c r="K75" s="18"/>
      <c r="L75" s="18"/>
      <c r="M75" s="19"/>
      <c r="N75" s="20"/>
      <c r="O75" s="20"/>
      <c r="P75" s="38"/>
      <c r="Q75" s="20"/>
      <c r="R75" s="20"/>
      <c r="S75" s="38"/>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40"/>
      <c r="BB75" s="41"/>
      <c r="BC75" s="42"/>
      <c r="IE75" s="22">
        <v>2</v>
      </c>
      <c r="IF75" s="22" t="s">
        <v>32</v>
      </c>
      <c r="IG75" s="22" t="s">
        <v>40</v>
      </c>
      <c r="IH75" s="22">
        <v>10</v>
      </c>
      <c r="II75" s="22" t="s">
        <v>35</v>
      </c>
    </row>
    <row r="76" spans="1:243" s="21" customFormat="1" ht="15">
      <c r="A76" s="34">
        <v>26.1</v>
      </c>
      <c r="B76" s="71" t="s">
        <v>117</v>
      </c>
      <c r="C76" s="35" t="s">
        <v>195</v>
      </c>
      <c r="D76" s="70">
        <v>170</v>
      </c>
      <c r="E76" s="69" t="s">
        <v>132</v>
      </c>
      <c r="F76" s="70">
        <v>415</v>
      </c>
      <c r="G76" s="23"/>
      <c r="H76" s="23"/>
      <c r="I76" s="37" t="s">
        <v>36</v>
      </c>
      <c r="J76" s="17">
        <f aca="true" t="shared" si="13" ref="J76:J84">IF(I76="Less(-)",-1,1)</f>
        <v>1</v>
      </c>
      <c r="K76" s="18" t="s">
        <v>46</v>
      </c>
      <c r="L76" s="18" t="s">
        <v>6</v>
      </c>
      <c r="M76" s="45"/>
      <c r="N76" s="23"/>
      <c r="O76" s="23"/>
      <c r="P76" s="44"/>
      <c r="Q76" s="23"/>
      <c r="R76" s="23"/>
      <c r="S76" s="44"/>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61">
        <f aca="true" t="shared" si="14" ref="BA76:BA84">total_amount_ba($B$2,$D$2,D76,F76,J76,K76,M76)</f>
        <v>70550</v>
      </c>
      <c r="BB76" s="67">
        <f aca="true" t="shared" si="15" ref="BB76:BB87">BA76+SUM(N76:AZ76)</f>
        <v>70550</v>
      </c>
      <c r="BC76" s="42" t="str">
        <f>SpellNumber(L76,BB76)</f>
        <v>INR  Seventy Thousand Five Hundred &amp; Fifty  Only</v>
      </c>
      <c r="IE76" s="22">
        <v>2</v>
      </c>
      <c r="IF76" s="22" t="s">
        <v>32</v>
      </c>
      <c r="IG76" s="22" t="s">
        <v>40</v>
      </c>
      <c r="IH76" s="22">
        <v>10</v>
      </c>
      <c r="II76" s="22" t="s">
        <v>35</v>
      </c>
    </row>
    <row r="77" spans="1:243" s="21" customFormat="1" ht="99.75">
      <c r="A77" s="34">
        <v>27</v>
      </c>
      <c r="B77" s="71" t="s">
        <v>118</v>
      </c>
      <c r="C77" s="35" t="s">
        <v>196</v>
      </c>
      <c r="D77" s="70"/>
      <c r="E77" s="69"/>
      <c r="F77" s="34"/>
      <c r="G77" s="16"/>
      <c r="H77" s="16"/>
      <c r="I77" s="37"/>
      <c r="J77" s="17"/>
      <c r="K77" s="18"/>
      <c r="L77" s="18"/>
      <c r="M77" s="19"/>
      <c r="N77" s="20"/>
      <c r="O77" s="20"/>
      <c r="P77" s="38"/>
      <c r="Q77" s="20"/>
      <c r="R77" s="20"/>
      <c r="S77" s="38"/>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40"/>
      <c r="BB77" s="41"/>
      <c r="BC77" s="42"/>
      <c r="IE77" s="22">
        <v>3</v>
      </c>
      <c r="IF77" s="22" t="s">
        <v>41</v>
      </c>
      <c r="IG77" s="22" t="s">
        <v>42</v>
      </c>
      <c r="IH77" s="22">
        <v>10</v>
      </c>
      <c r="II77" s="22" t="s">
        <v>35</v>
      </c>
    </row>
    <row r="78" spans="1:243" s="21" customFormat="1" ht="28.5">
      <c r="A78" s="34">
        <v>27.1</v>
      </c>
      <c r="B78" s="71" t="s">
        <v>117</v>
      </c>
      <c r="C78" s="35" t="s">
        <v>197</v>
      </c>
      <c r="D78" s="70">
        <v>170</v>
      </c>
      <c r="E78" s="69" t="s">
        <v>132</v>
      </c>
      <c r="F78" s="70">
        <v>313</v>
      </c>
      <c r="G78" s="23"/>
      <c r="H78" s="23"/>
      <c r="I78" s="37" t="s">
        <v>36</v>
      </c>
      <c r="J78" s="17">
        <f t="shared" si="13"/>
        <v>1</v>
      </c>
      <c r="K78" s="18" t="s">
        <v>46</v>
      </c>
      <c r="L78" s="18" t="s">
        <v>6</v>
      </c>
      <c r="M78" s="45"/>
      <c r="N78" s="23"/>
      <c r="O78" s="23"/>
      <c r="P78" s="44"/>
      <c r="Q78" s="23"/>
      <c r="R78" s="23"/>
      <c r="S78" s="44"/>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61">
        <f t="shared" si="14"/>
        <v>53210</v>
      </c>
      <c r="BB78" s="67">
        <f t="shared" si="15"/>
        <v>53210</v>
      </c>
      <c r="BC78" s="42" t="str">
        <f aca="true" t="shared" si="16" ref="BC78:BC87">SpellNumber(L78,BB78)</f>
        <v>INR  Fifty Three Thousand Two Hundred &amp; Ten  Only</v>
      </c>
      <c r="IE78" s="22">
        <v>1.01</v>
      </c>
      <c r="IF78" s="22" t="s">
        <v>37</v>
      </c>
      <c r="IG78" s="22" t="s">
        <v>33</v>
      </c>
      <c r="IH78" s="22">
        <v>123.223</v>
      </c>
      <c r="II78" s="22" t="s">
        <v>35</v>
      </c>
    </row>
    <row r="79" spans="1:243" s="21" customFormat="1" ht="57">
      <c r="A79" s="34">
        <v>28</v>
      </c>
      <c r="B79" s="71" t="s">
        <v>119</v>
      </c>
      <c r="C79" s="35" t="s">
        <v>198</v>
      </c>
      <c r="D79" s="70"/>
      <c r="E79" s="69"/>
      <c r="F79" s="34"/>
      <c r="G79" s="16"/>
      <c r="H79" s="16"/>
      <c r="I79" s="37"/>
      <c r="J79" s="17"/>
      <c r="K79" s="18"/>
      <c r="L79" s="18"/>
      <c r="M79" s="19"/>
      <c r="N79" s="20"/>
      <c r="O79" s="20"/>
      <c r="P79" s="38"/>
      <c r="Q79" s="20"/>
      <c r="R79" s="20"/>
      <c r="S79" s="38"/>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40"/>
      <c r="BB79" s="41"/>
      <c r="BC79" s="42"/>
      <c r="IE79" s="22">
        <v>1.02</v>
      </c>
      <c r="IF79" s="22" t="s">
        <v>38</v>
      </c>
      <c r="IG79" s="22" t="s">
        <v>39</v>
      </c>
      <c r="IH79" s="22">
        <v>213</v>
      </c>
      <c r="II79" s="22" t="s">
        <v>35</v>
      </c>
    </row>
    <row r="80" spans="1:243" s="21" customFormat="1" ht="15">
      <c r="A80" s="34">
        <v>28.1</v>
      </c>
      <c r="B80" s="72" t="s">
        <v>117</v>
      </c>
      <c r="C80" s="35" t="s">
        <v>199</v>
      </c>
      <c r="D80" s="70">
        <v>60</v>
      </c>
      <c r="E80" s="69" t="s">
        <v>132</v>
      </c>
      <c r="F80" s="70">
        <v>117</v>
      </c>
      <c r="G80" s="23"/>
      <c r="H80" s="23"/>
      <c r="I80" s="37" t="s">
        <v>36</v>
      </c>
      <c r="J80" s="17">
        <f t="shared" si="13"/>
        <v>1</v>
      </c>
      <c r="K80" s="18" t="s">
        <v>46</v>
      </c>
      <c r="L80" s="18" t="s">
        <v>6</v>
      </c>
      <c r="M80" s="45"/>
      <c r="N80" s="23"/>
      <c r="O80" s="23"/>
      <c r="P80" s="44"/>
      <c r="Q80" s="23"/>
      <c r="R80" s="23"/>
      <c r="S80" s="44"/>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61">
        <f t="shared" si="14"/>
        <v>7020</v>
      </c>
      <c r="BB80" s="67">
        <f t="shared" si="15"/>
        <v>7020</v>
      </c>
      <c r="BC80" s="42" t="str">
        <f t="shared" si="16"/>
        <v>INR  Seven Thousand  &amp;Twenty  Only</v>
      </c>
      <c r="IE80" s="22">
        <v>2</v>
      </c>
      <c r="IF80" s="22" t="s">
        <v>32</v>
      </c>
      <c r="IG80" s="22" t="s">
        <v>40</v>
      </c>
      <c r="IH80" s="22">
        <v>10</v>
      </c>
      <c r="II80" s="22" t="s">
        <v>35</v>
      </c>
    </row>
    <row r="81" spans="1:243" s="21" customFormat="1" ht="57">
      <c r="A81" s="34">
        <v>29</v>
      </c>
      <c r="B81" s="72" t="s">
        <v>120</v>
      </c>
      <c r="C81" s="35" t="s">
        <v>200</v>
      </c>
      <c r="D81" s="70"/>
      <c r="E81" s="69"/>
      <c r="F81" s="34"/>
      <c r="G81" s="16"/>
      <c r="H81" s="16"/>
      <c r="I81" s="37"/>
      <c r="J81" s="17"/>
      <c r="K81" s="18"/>
      <c r="L81" s="18"/>
      <c r="M81" s="19"/>
      <c r="N81" s="20"/>
      <c r="O81" s="20"/>
      <c r="P81" s="38"/>
      <c r="Q81" s="20"/>
      <c r="R81" s="20"/>
      <c r="S81" s="38"/>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40"/>
      <c r="BB81" s="41"/>
      <c r="BC81" s="42"/>
      <c r="IE81" s="22">
        <v>3</v>
      </c>
      <c r="IF81" s="22" t="s">
        <v>41</v>
      </c>
      <c r="IG81" s="22" t="s">
        <v>42</v>
      </c>
      <c r="IH81" s="22">
        <v>10</v>
      </c>
      <c r="II81" s="22" t="s">
        <v>35</v>
      </c>
    </row>
    <row r="82" spans="1:243" s="21" customFormat="1" ht="15">
      <c r="A82" s="34">
        <v>29.1</v>
      </c>
      <c r="B82" s="71" t="s">
        <v>117</v>
      </c>
      <c r="C82" s="35" t="s">
        <v>201</v>
      </c>
      <c r="D82" s="70">
        <v>30</v>
      </c>
      <c r="E82" s="69" t="s">
        <v>132</v>
      </c>
      <c r="F82" s="70">
        <v>101</v>
      </c>
      <c r="G82" s="23"/>
      <c r="H82" s="23"/>
      <c r="I82" s="37" t="s">
        <v>36</v>
      </c>
      <c r="J82" s="17">
        <f t="shared" si="13"/>
        <v>1</v>
      </c>
      <c r="K82" s="18" t="s">
        <v>46</v>
      </c>
      <c r="L82" s="18" t="s">
        <v>6</v>
      </c>
      <c r="M82" s="45"/>
      <c r="N82" s="23"/>
      <c r="O82" s="23"/>
      <c r="P82" s="44"/>
      <c r="Q82" s="23"/>
      <c r="R82" s="23"/>
      <c r="S82" s="44"/>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61">
        <f t="shared" si="14"/>
        <v>3030</v>
      </c>
      <c r="BB82" s="67">
        <f t="shared" si="15"/>
        <v>3030</v>
      </c>
      <c r="BC82" s="42" t="str">
        <f t="shared" si="16"/>
        <v>INR  Three Thousand  &amp;Thirty  Only</v>
      </c>
      <c r="IE82" s="22">
        <v>1.01</v>
      </c>
      <c r="IF82" s="22" t="s">
        <v>37</v>
      </c>
      <c r="IG82" s="22" t="s">
        <v>33</v>
      </c>
      <c r="IH82" s="22">
        <v>123.223</v>
      </c>
      <c r="II82" s="22" t="s">
        <v>35</v>
      </c>
    </row>
    <row r="83" spans="1:243" s="21" customFormat="1" ht="71.25">
      <c r="A83" s="34">
        <v>30</v>
      </c>
      <c r="B83" s="71" t="s">
        <v>121</v>
      </c>
      <c r="C83" s="35" t="s">
        <v>202</v>
      </c>
      <c r="D83" s="70"/>
      <c r="E83" s="69"/>
      <c r="F83" s="34"/>
      <c r="G83" s="16"/>
      <c r="H83" s="16"/>
      <c r="I83" s="37"/>
      <c r="J83" s="17"/>
      <c r="K83" s="18"/>
      <c r="L83" s="18"/>
      <c r="M83" s="19"/>
      <c r="N83" s="20"/>
      <c r="O83" s="20"/>
      <c r="P83" s="38"/>
      <c r="Q83" s="20"/>
      <c r="R83" s="20"/>
      <c r="S83" s="38"/>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40"/>
      <c r="BB83" s="41"/>
      <c r="BC83" s="42"/>
      <c r="IE83" s="22">
        <v>1.02</v>
      </c>
      <c r="IF83" s="22" t="s">
        <v>38</v>
      </c>
      <c r="IG83" s="22" t="s">
        <v>39</v>
      </c>
      <c r="IH83" s="22">
        <v>213</v>
      </c>
      <c r="II83" s="22" t="s">
        <v>35</v>
      </c>
    </row>
    <row r="84" spans="1:243" s="21" customFormat="1" ht="28.5">
      <c r="A84" s="34">
        <v>30.1</v>
      </c>
      <c r="B84" s="72" t="s">
        <v>122</v>
      </c>
      <c r="C84" s="35" t="s">
        <v>203</v>
      </c>
      <c r="D84" s="70">
        <v>4</v>
      </c>
      <c r="E84" s="69" t="s">
        <v>135</v>
      </c>
      <c r="F84" s="70">
        <v>1048</v>
      </c>
      <c r="G84" s="23"/>
      <c r="H84" s="23"/>
      <c r="I84" s="37" t="s">
        <v>36</v>
      </c>
      <c r="J84" s="17">
        <f t="shared" si="13"/>
        <v>1</v>
      </c>
      <c r="K84" s="18" t="s">
        <v>46</v>
      </c>
      <c r="L84" s="18" t="s">
        <v>6</v>
      </c>
      <c r="M84" s="45"/>
      <c r="N84" s="23"/>
      <c r="O84" s="23"/>
      <c r="P84" s="44"/>
      <c r="Q84" s="23"/>
      <c r="R84" s="23"/>
      <c r="S84" s="44"/>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61">
        <f t="shared" si="14"/>
        <v>4192</v>
      </c>
      <c r="BB84" s="67">
        <f t="shared" si="15"/>
        <v>4192</v>
      </c>
      <c r="BC84" s="42" t="str">
        <f t="shared" si="16"/>
        <v>INR  Four Thousand One Hundred &amp; Ninety Two  Only</v>
      </c>
      <c r="IE84" s="22">
        <v>2</v>
      </c>
      <c r="IF84" s="22" t="s">
        <v>32</v>
      </c>
      <c r="IG84" s="22" t="s">
        <v>40</v>
      </c>
      <c r="IH84" s="22">
        <v>10</v>
      </c>
      <c r="II84" s="22" t="s">
        <v>35</v>
      </c>
    </row>
    <row r="85" spans="1:243" s="21" customFormat="1" ht="57">
      <c r="A85" s="34">
        <v>31</v>
      </c>
      <c r="B85" s="71" t="s">
        <v>123</v>
      </c>
      <c r="C85" s="35" t="s">
        <v>204</v>
      </c>
      <c r="D85" s="70"/>
      <c r="E85" s="69"/>
      <c r="F85" s="34"/>
      <c r="G85" s="16"/>
      <c r="H85" s="16"/>
      <c r="I85" s="37"/>
      <c r="J85" s="17"/>
      <c r="K85" s="18"/>
      <c r="L85" s="18"/>
      <c r="M85" s="19"/>
      <c r="N85" s="20"/>
      <c r="O85" s="20"/>
      <c r="P85" s="38"/>
      <c r="Q85" s="20"/>
      <c r="R85" s="20"/>
      <c r="S85" s="38"/>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40"/>
      <c r="BB85" s="41"/>
      <c r="BC85" s="42"/>
      <c r="IE85" s="22">
        <v>1.01</v>
      </c>
      <c r="IF85" s="22" t="s">
        <v>37</v>
      </c>
      <c r="IG85" s="22" t="s">
        <v>33</v>
      </c>
      <c r="IH85" s="22">
        <v>123.223</v>
      </c>
      <c r="II85" s="22" t="s">
        <v>35</v>
      </c>
    </row>
    <row r="86" spans="1:243" s="21" customFormat="1" ht="28.5">
      <c r="A86" s="34">
        <v>31.1</v>
      </c>
      <c r="B86" s="71" t="s">
        <v>124</v>
      </c>
      <c r="C86" s="35" t="s">
        <v>205</v>
      </c>
      <c r="D86" s="70">
        <v>60</v>
      </c>
      <c r="E86" s="69" t="s">
        <v>132</v>
      </c>
      <c r="F86" s="70">
        <v>1583</v>
      </c>
      <c r="G86" s="23"/>
      <c r="H86" s="23"/>
      <c r="I86" s="37" t="s">
        <v>36</v>
      </c>
      <c r="J86" s="17">
        <f>IF(I86="Less(-)",-1,1)</f>
        <v>1</v>
      </c>
      <c r="K86" s="18" t="s">
        <v>46</v>
      </c>
      <c r="L86" s="18" t="s">
        <v>6</v>
      </c>
      <c r="M86" s="45"/>
      <c r="N86" s="23"/>
      <c r="O86" s="23"/>
      <c r="P86" s="44"/>
      <c r="Q86" s="23"/>
      <c r="R86" s="23"/>
      <c r="S86" s="44"/>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61">
        <f>total_amount_ba($B$2,$D$2,D86,F86,J86,K86,M86)</f>
        <v>94980</v>
      </c>
      <c r="BB86" s="67">
        <f t="shared" si="15"/>
        <v>94980</v>
      </c>
      <c r="BC86" s="42" t="str">
        <f t="shared" si="16"/>
        <v>INR  Ninety Four Thousand Nine Hundred &amp; Eighty  Only</v>
      </c>
      <c r="IE86" s="22">
        <v>1.02</v>
      </c>
      <c r="IF86" s="22" t="s">
        <v>38</v>
      </c>
      <c r="IG86" s="22" t="s">
        <v>39</v>
      </c>
      <c r="IH86" s="22">
        <v>213</v>
      </c>
      <c r="II86" s="22" t="s">
        <v>35</v>
      </c>
    </row>
    <row r="87" spans="1:243" s="21" customFormat="1" ht="99.75">
      <c r="A87" s="34">
        <v>32</v>
      </c>
      <c r="B87" s="72" t="s">
        <v>125</v>
      </c>
      <c r="C87" s="35" t="s">
        <v>206</v>
      </c>
      <c r="D87" s="70">
        <v>5</v>
      </c>
      <c r="E87" s="69" t="s">
        <v>134</v>
      </c>
      <c r="F87" s="70">
        <v>14066</v>
      </c>
      <c r="G87" s="23"/>
      <c r="H87" s="23"/>
      <c r="I87" s="37" t="s">
        <v>36</v>
      </c>
      <c r="J87" s="17">
        <f>IF(I87="Less(-)",-1,1)</f>
        <v>1</v>
      </c>
      <c r="K87" s="18" t="s">
        <v>46</v>
      </c>
      <c r="L87" s="18" t="s">
        <v>6</v>
      </c>
      <c r="M87" s="45"/>
      <c r="N87" s="23"/>
      <c r="O87" s="23"/>
      <c r="P87" s="44"/>
      <c r="Q87" s="23"/>
      <c r="R87" s="23"/>
      <c r="S87" s="44"/>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61">
        <f>total_amount_ba($B$2,$D$2,D87,F87,J87,K87,M87)</f>
        <v>70330</v>
      </c>
      <c r="BB87" s="67">
        <f t="shared" si="15"/>
        <v>70330</v>
      </c>
      <c r="BC87" s="42" t="str">
        <f t="shared" si="16"/>
        <v>INR  Seventy Thousand Three Hundred &amp; Thirty  Only</v>
      </c>
      <c r="IE87" s="22">
        <v>2</v>
      </c>
      <c r="IF87" s="22" t="s">
        <v>32</v>
      </c>
      <c r="IG87" s="22" t="s">
        <v>40</v>
      </c>
      <c r="IH87" s="22">
        <v>10</v>
      </c>
      <c r="II87" s="22" t="s">
        <v>35</v>
      </c>
    </row>
    <row r="88" spans="1:243" s="21" customFormat="1" ht="299.25">
      <c r="A88" s="34">
        <v>33</v>
      </c>
      <c r="B88" s="71" t="s">
        <v>126</v>
      </c>
      <c r="C88" s="35" t="s">
        <v>207</v>
      </c>
      <c r="D88" s="70"/>
      <c r="E88" s="69"/>
      <c r="F88" s="34"/>
      <c r="G88" s="16"/>
      <c r="H88" s="16"/>
      <c r="I88" s="37"/>
      <c r="J88" s="17"/>
      <c r="K88" s="18"/>
      <c r="L88" s="18"/>
      <c r="M88" s="19"/>
      <c r="N88" s="20"/>
      <c r="O88" s="20"/>
      <c r="P88" s="38"/>
      <c r="Q88" s="20"/>
      <c r="R88" s="20"/>
      <c r="S88" s="38"/>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40"/>
      <c r="BB88" s="41"/>
      <c r="BC88" s="42"/>
      <c r="IE88" s="22">
        <v>2</v>
      </c>
      <c r="IF88" s="22" t="s">
        <v>32</v>
      </c>
      <c r="IG88" s="22" t="s">
        <v>40</v>
      </c>
      <c r="IH88" s="22">
        <v>10</v>
      </c>
      <c r="II88" s="22" t="s">
        <v>35</v>
      </c>
    </row>
    <row r="89" spans="1:243" s="21" customFormat="1" ht="15">
      <c r="A89" s="34">
        <v>33.1</v>
      </c>
      <c r="B89" s="71" t="s">
        <v>127</v>
      </c>
      <c r="C89" s="35" t="s">
        <v>208</v>
      </c>
      <c r="D89" s="70"/>
      <c r="E89" s="69"/>
      <c r="F89" s="34"/>
      <c r="G89" s="16"/>
      <c r="H89" s="16"/>
      <c r="I89" s="37"/>
      <c r="J89" s="17"/>
      <c r="K89" s="18"/>
      <c r="L89" s="18"/>
      <c r="M89" s="19"/>
      <c r="N89" s="20"/>
      <c r="O89" s="20"/>
      <c r="P89" s="38"/>
      <c r="Q89" s="20"/>
      <c r="R89" s="20"/>
      <c r="S89" s="38"/>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40"/>
      <c r="BB89" s="41"/>
      <c r="BC89" s="42"/>
      <c r="IE89" s="22">
        <v>3</v>
      </c>
      <c r="IF89" s="22" t="s">
        <v>41</v>
      </c>
      <c r="IG89" s="22" t="s">
        <v>42</v>
      </c>
      <c r="IH89" s="22">
        <v>10</v>
      </c>
      <c r="II89" s="22" t="s">
        <v>35</v>
      </c>
    </row>
    <row r="90" spans="1:243" s="21" customFormat="1" ht="15">
      <c r="A90" s="34">
        <v>33.2</v>
      </c>
      <c r="B90" s="71" t="s">
        <v>128</v>
      </c>
      <c r="C90" s="35" t="s">
        <v>209</v>
      </c>
      <c r="D90" s="70"/>
      <c r="E90" s="69"/>
      <c r="F90" s="34"/>
      <c r="G90" s="16"/>
      <c r="H90" s="16"/>
      <c r="I90" s="37"/>
      <c r="J90" s="17"/>
      <c r="K90" s="18"/>
      <c r="L90" s="18"/>
      <c r="M90" s="19"/>
      <c r="N90" s="20"/>
      <c r="O90" s="20"/>
      <c r="P90" s="38"/>
      <c r="Q90" s="20"/>
      <c r="R90" s="20"/>
      <c r="S90" s="38"/>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40"/>
      <c r="BB90" s="41"/>
      <c r="BC90" s="42"/>
      <c r="IE90" s="22">
        <v>1.01</v>
      </c>
      <c r="IF90" s="22" t="s">
        <v>37</v>
      </c>
      <c r="IG90" s="22" t="s">
        <v>33</v>
      </c>
      <c r="IH90" s="22">
        <v>123.223</v>
      </c>
      <c r="II90" s="22" t="s">
        <v>35</v>
      </c>
    </row>
    <row r="91" spans="1:243" s="21" customFormat="1" ht="15">
      <c r="A91" s="34">
        <v>33.3</v>
      </c>
      <c r="B91" s="71" t="s">
        <v>129</v>
      </c>
      <c r="C91" s="35" t="s">
        <v>210</v>
      </c>
      <c r="D91" s="70"/>
      <c r="E91" s="69"/>
      <c r="F91" s="34"/>
      <c r="G91" s="16"/>
      <c r="H91" s="16"/>
      <c r="I91" s="37"/>
      <c r="J91" s="17"/>
      <c r="K91" s="18"/>
      <c r="L91" s="18"/>
      <c r="M91" s="19"/>
      <c r="N91" s="20"/>
      <c r="O91" s="20"/>
      <c r="P91" s="38"/>
      <c r="Q91" s="20"/>
      <c r="R91" s="20"/>
      <c r="S91" s="38"/>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40"/>
      <c r="BB91" s="41"/>
      <c r="BC91" s="42"/>
      <c r="IE91" s="22">
        <v>1.02</v>
      </c>
      <c r="IF91" s="22" t="s">
        <v>38</v>
      </c>
      <c r="IG91" s="22" t="s">
        <v>39</v>
      </c>
      <c r="IH91" s="22">
        <v>213</v>
      </c>
      <c r="II91" s="22" t="s">
        <v>35</v>
      </c>
    </row>
    <row r="92" spans="1:243" s="21" customFormat="1" ht="142.5">
      <c r="A92" s="34">
        <v>33.4</v>
      </c>
      <c r="B92" s="72" t="s">
        <v>130</v>
      </c>
      <c r="C92" s="35" t="s">
        <v>211</v>
      </c>
      <c r="D92" s="70">
        <v>1</v>
      </c>
      <c r="E92" s="69" t="s">
        <v>134</v>
      </c>
      <c r="F92" s="70">
        <v>355131</v>
      </c>
      <c r="G92" s="23"/>
      <c r="H92" s="23"/>
      <c r="I92" s="37" t="s">
        <v>36</v>
      </c>
      <c r="J92" s="17">
        <f>IF(I92="Less(-)",-1,1)</f>
        <v>1</v>
      </c>
      <c r="K92" s="18" t="s">
        <v>46</v>
      </c>
      <c r="L92" s="18" t="s">
        <v>6</v>
      </c>
      <c r="M92" s="45"/>
      <c r="N92" s="23"/>
      <c r="O92" s="23"/>
      <c r="P92" s="44"/>
      <c r="Q92" s="23"/>
      <c r="R92" s="23"/>
      <c r="S92" s="44"/>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61">
        <f>total_amount_ba($B$2,$D$2,D92,F92,J92,K92,M92)</f>
        <v>355131</v>
      </c>
      <c r="BB92" s="67">
        <f>BA92+SUM(N92:AZ92)</f>
        <v>355131</v>
      </c>
      <c r="BC92" s="42" t="str">
        <f>SpellNumber(L92,BB92)</f>
        <v>INR  Three Lakh Fifty Five Thousand One Hundred &amp; Thirty One  Only</v>
      </c>
      <c r="IE92" s="22">
        <v>2</v>
      </c>
      <c r="IF92" s="22" t="s">
        <v>32</v>
      </c>
      <c r="IG92" s="22" t="s">
        <v>40</v>
      </c>
      <c r="IH92" s="22">
        <v>10</v>
      </c>
      <c r="II92" s="22" t="s">
        <v>35</v>
      </c>
    </row>
    <row r="93" spans="1:243" s="21" customFormat="1" ht="34.5" customHeight="1">
      <c r="A93" s="47" t="s">
        <v>44</v>
      </c>
      <c r="B93" s="48"/>
      <c r="C93" s="49"/>
      <c r="D93" s="50"/>
      <c r="E93" s="50"/>
      <c r="F93" s="50"/>
      <c r="G93" s="50"/>
      <c r="H93" s="51"/>
      <c r="I93" s="51"/>
      <c r="J93" s="51"/>
      <c r="K93" s="51"/>
      <c r="L93" s="52"/>
      <c r="BA93" s="62">
        <f>SUM(BA13:BA92)</f>
        <v>1943504</v>
      </c>
      <c r="BB93" s="66">
        <f>SUM(BB13:BB92)</f>
        <v>1943504</v>
      </c>
      <c r="BC93" s="42" t="str">
        <f>SpellNumber($E$2,BB93)</f>
        <v>INR  Nineteen Lakh Forty Three Thousand Five Hundred &amp; Four  Only</v>
      </c>
      <c r="IE93" s="22">
        <v>4</v>
      </c>
      <c r="IF93" s="22" t="s">
        <v>38</v>
      </c>
      <c r="IG93" s="22" t="s">
        <v>43</v>
      </c>
      <c r="IH93" s="22">
        <v>10</v>
      </c>
      <c r="II93" s="22" t="s">
        <v>35</v>
      </c>
    </row>
    <row r="94" spans="1:243" s="26" customFormat="1" ht="33.75" customHeight="1">
      <c r="A94" s="48" t="s">
        <v>48</v>
      </c>
      <c r="B94" s="53"/>
      <c r="C94" s="24"/>
      <c r="D94" s="54"/>
      <c r="E94" s="55" t="s">
        <v>54</v>
      </c>
      <c r="F94" s="64"/>
      <c r="G94" s="56"/>
      <c r="H94" s="25"/>
      <c r="I94" s="25"/>
      <c r="J94" s="25"/>
      <c r="K94" s="57"/>
      <c r="L94" s="58"/>
      <c r="M94" s="59"/>
      <c r="O94" s="21"/>
      <c r="P94" s="21"/>
      <c r="Q94" s="21"/>
      <c r="R94" s="21"/>
      <c r="S94" s="21"/>
      <c r="BA94" s="63">
        <f>IF(ISBLANK(F94),0,IF(E94="Excess (+)",ROUND(BA93+(BA93*F94),2),IF(E94="Less (-)",ROUND(BA93+(BA93*F94*(-1)),2),IF(E94="At Par",BA93,0))))</f>
        <v>0</v>
      </c>
      <c r="BB94" s="65">
        <f>ROUND(BA94,0)</f>
        <v>0</v>
      </c>
      <c r="BC94" s="42" t="str">
        <f>SpellNumber($E$2,BA94)</f>
        <v>INR Zero Only</v>
      </c>
      <c r="IE94" s="27"/>
      <c r="IF94" s="27"/>
      <c r="IG94" s="27"/>
      <c r="IH94" s="27"/>
      <c r="II94" s="27"/>
    </row>
    <row r="95" spans="1:243" s="26" customFormat="1" ht="41.25" customHeight="1">
      <c r="A95" s="47" t="s">
        <v>47</v>
      </c>
      <c r="B95" s="47"/>
      <c r="C95" s="76" t="str">
        <f>SpellNumber($E$2,BA94)</f>
        <v>INR Zero Only</v>
      </c>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c r="AK95" s="77"/>
      <c r="AL95" s="77"/>
      <c r="AM95" s="77"/>
      <c r="AN95" s="77"/>
      <c r="AO95" s="77"/>
      <c r="AP95" s="77"/>
      <c r="AQ95" s="77"/>
      <c r="AR95" s="77"/>
      <c r="AS95" s="77"/>
      <c r="AT95" s="77"/>
      <c r="AU95" s="77"/>
      <c r="AV95" s="77"/>
      <c r="AW95" s="77"/>
      <c r="AX95" s="77"/>
      <c r="AY95" s="77"/>
      <c r="AZ95" s="77"/>
      <c r="BA95" s="77"/>
      <c r="BB95" s="77"/>
      <c r="BC95" s="78"/>
      <c r="IE95" s="27"/>
      <c r="IF95" s="27"/>
      <c r="IG95" s="27"/>
      <c r="IH95" s="27"/>
      <c r="II95" s="27"/>
    </row>
    <row r="96" spans="3:243" s="12" customFormat="1" ht="15">
      <c r="C96" s="28"/>
      <c r="D96" s="28"/>
      <c r="E96" s="28"/>
      <c r="F96" s="28"/>
      <c r="G96" s="28"/>
      <c r="H96" s="28"/>
      <c r="I96" s="28"/>
      <c r="J96" s="28"/>
      <c r="K96" s="28"/>
      <c r="L96" s="28"/>
      <c r="M96" s="28"/>
      <c r="O96" s="28"/>
      <c r="BA96" s="28"/>
      <c r="BC96" s="28"/>
      <c r="IE96" s="13"/>
      <c r="IF96" s="13"/>
      <c r="IG96" s="13"/>
      <c r="IH96" s="13"/>
      <c r="II96" s="13"/>
    </row>
  </sheetData>
  <sheetProtection password="EEC8" sheet="1" selectLockedCells="1"/>
  <mergeCells count="8">
    <mergeCell ref="A9:BC9"/>
    <mergeCell ref="C95:BC95"/>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94">
      <formula1>IF(E94="Select",-1,IF(E94="At Par",0,0))</formula1>
      <formula2>IF(E94="Select",-1,IF(E94="At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94">
      <formula1>0</formula1>
      <formula2>IF(E94&lt;&gt;"Select",99.9,0)</formula2>
    </dataValidation>
    <dataValidation type="list" allowBlank="1" showInputMessage="1" showErrorMessage="1" sqref="L89 L90 L91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92">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13:H92">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6 M18:M22 M24:M26 M28:M36 M38:M39 M41 M43:M46 M48 M50 M52:M58 M60:M67 M69 M71 M73:M74 M76 M78 M80 M82 M84 M86:M87 M92">
      <formula1>0</formula1>
      <formula2>999999999999999</formula2>
    </dataValidation>
    <dataValidation allowBlank="1" showInputMessage="1" showErrorMessage="1" promptTitle="Item Description" prompt="Please enter Item Description in text" sqref="B91:B92 B79:B84 B87 B67:B72 B75 B55:B60 B63 B43:B48 B51 B31:B36 B39 B19:B24 B2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94">
      <formula1>0</formula1>
      <formula2>99.9</formula2>
    </dataValidation>
    <dataValidation type="list" allowBlank="1" showInputMessage="1" showErrorMessage="1" sqref="C2">
      <formula1>"Normal, SingleWindow, Alternate"</formula1>
    </dataValidation>
    <dataValidation type="list" allowBlank="1" showInputMessage="1" showErrorMessage="1" sqref="E94">
      <formula1>"Select, Excess (+), Less (-)"</formula1>
    </dataValidation>
    <dataValidation type="decimal" allowBlank="1" showInputMessage="1" showErrorMessage="1" promptTitle="Quantity" prompt="Please enter the Quantity for this item. " errorTitle="Invalid Entry" error="Only Numeric Values are allowed. " sqref="F13:F92 D13:D92">
      <formula1>0</formula1>
      <formula2>999999999999999</formula2>
    </dataValidation>
    <dataValidation allowBlank="1" showInputMessage="1" showErrorMessage="1" promptTitle="Units" prompt="Please enter Units in text" sqref="E13:E92"/>
    <dataValidation type="decimal" allowBlank="1" showInputMessage="1" showErrorMessage="1" promptTitle="Rate Entry" prompt="Please enter the Inspection Charges in Rupees for this item. " errorTitle="Invaid Entry" error="Only Numeric Values are allowed. " sqref="Q13:Q9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92">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92">
      <formula1>0</formula1>
      <formula2>999999999999999</formula2>
    </dataValidation>
    <dataValidation allowBlank="1" showInputMessage="1" showErrorMessage="1" promptTitle="Itemcode/Make" prompt="Please enter text" sqref="C13:C92"/>
    <dataValidation type="decimal" allowBlank="1" showInputMessage="1" showErrorMessage="1" errorTitle="Invalid Entry" error="Only Numeric Values are allowed. " sqref="A13:A92">
      <formula1>0</formula1>
      <formula2>999999999999999</formula2>
    </dataValidation>
    <dataValidation type="list" showInputMessage="1" showErrorMessage="1" sqref="I13:I92">
      <formula1>"Excess(+), Less(-)"</formula1>
    </dataValidation>
    <dataValidation allowBlank="1" showInputMessage="1" showErrorMessage="1" promptTitle="Addition / Deduction" prompt="Please Choose the correct One" sqref="J13:J92"/>
    <dataValidation type="list" allowBlank="1" showInputMessage="1" showErrorMessage="1" sqref="K13:K92">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5" t="s">
        <v>2</v>
      </c>
      <c r="F6" s="85"/>
      <c r="G6" s="85"/>
      <c r="H6" s="85"/>
      <c r="I6" s="85"/>
      <c r="J6" s="85"/>
      <c r="K6" s="85"/>
    </row>
    <row r="7" spans="5:11" ht="15">
      <c r="E7" s="85"/>
      <c r="F7" s="85"/>
      <c r="G7" s="85"/>
      <c r="H7" s="85"/>
      <c r="I7" s="85"/>
      <c r="J7" s="85"/>
      <c r="K7" s="85"/>
    </row>
    <row r="8" spans="5:11" ht="15">
      <c r="E8" s="85"/>
      <c r="F8" s="85"/>
      <c r="G8" s="85"/>
      <c r="H8" s="85"/>
      <c r="I8" s="85"/>
      <c r="J8" s="85"/>
      <c r="K8" s="85"/>
    </row>
    <row r="9" spans="5:11" ht="15">
      <c r="E9" s="85"/>
      <c r="F9" s="85"/>
      <c r="G9" s="85"/>
      <c r="H9" s="85"/>
      <c r="I9" s="85"/>
      <c r="J9" s="85"/>
      <c r="K9" s="85"/>
    </row>
    <row r="10" spans="5:11" ht="15">
      <c r="E10" s="85"/>
      <c r="F10" s="85"/>
      <c r="G10" s="85"/>
      <c r="H10" s="85"/>
      <c r="I10" s="85"/>
      <c r="J10" s="85"/>
      <c r="K10" s="85"/>
    </row>
    <row r="11" spans="5:11" ht="15">
      <c r="E11" s="85"/>
      <c r="F11" s="85"/>
      <c r="G11" s="85"/>
      <c r="H11" s="85"/>
      <c r="I11" s="85"/>
      <c r="J11" s="85"/>
      <c r="K11" s="85"/>
    </row>
    <row r="12" spans="5:11" ht="15">
      <c r="E12" s="85"/>
      <c r="F12" s="85"/>
      <c r="G12" s="85"/>
      <c r="H12" s="85"/>
      <c r="I12" s="85"/>
      <c r="J12" s="85"/>
      <c r="K12" s="85"/>
    </row>
    <row r="13" spans="5:11" ht="15">
      <c r="E13" s="85"/>
      <c r="F13" s="85"/>
      <c r="G13" s="85"/>
      <c r="H13" s="85"/>
      <c r="I13" s="85"/>
      <c r="J13" s="85"/>
      <c r="K13" s="85"/>
    </row>
    <row r="14" spans="5:11" ht="15">
      <c r="E14" s="85"/>
      <c r="F14" s="85"/>
      <c r="G14" s="85"/>
      <c r="H14" s="85"/>
      <c r="I14" s="85"/>
      <c r="J14" s="85"/>
      <c r="K14" s="8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 IWD</cp:lastModifiedBy>
  <cp:lastPrinted>2015-01-07T05:41:29Z</cp:lastPrinted>
  <dcterms:created xsi:type="dcterms:W3CDTF">2009-01-30T06:42:42Z</dcterms:created>
  <dcterms:modified xsi:type="dcterms:W3CDTF">2022-12-26T07:29:41Z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