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<sst xmlns="http://schemas.openxmlformats.org/spreadsheetml/2006/main" count="306" uniqueCount="104">
  <si>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</si>
  <si>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</si>
  <si>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</si>
  <si>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</si>
  <si>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</si>
  <si>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</si>
  <si>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</si>
  <si>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</si>
  <si>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</si>
  <si>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</si>
  <si>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</si>
  <si>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</si>
  <si>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</si>
  <si>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</si>
  <si>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</si>
  <si>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</si>
  <si>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</si>
  <si>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</si>
  <si>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</si>
  <si>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</si>
  <si>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</si>
  <si>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</si>
  <si>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</si>
  <si>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</si>
  <si>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</si>
  <si>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</si>
  <si>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</si>
  <si>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</si>
  <si>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</si>
  <si>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</si>
  <si>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</si>
  <si>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</si>
  <si>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</si>
  <si>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</si>
  <si>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</si>
  <si>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</si>
  <si>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</si>
  <si>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</si>
  <si>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</si>
  <si>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</si>
  <si>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</si>
  <si>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</si>
  <si>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</si>
  <si>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</si>
  <si>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</si>
  <si>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</si>
  <si>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</si>
  <si>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</si>
  <si>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</si>
  <si>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</si>
  <si>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</si>
  <si>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</si>
  <si>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</si>
  <si>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</si>
  <si>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</si>
  <si>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</si>
  <si>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</si>
  <si>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</si>
  <si>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</si>
  <si>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</si>
  <si>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</si>
  <si>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</si>
  <si>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</si>
  <si>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</si>
  <si>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</si>
  <si>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</si>
  <si>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</si>
  <si>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Joints for 85mm width cover</t>
  </si>
  <si>
    <t>base joints</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</si>
  <si>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</si>
  <si>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</si>
  <si>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following size of steel flexible pipe along with the accessories on surface etc as required</t>
  </si>
  <si>
    <t>20 mm</t>
  </si>
  <si>
    <t>25 mm</t>
  </si>
  <si>
    <t>32 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</si>
  <si>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</si>
  <si>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</si>
  <si>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Fixing of  Network rack on steel fastener including cartage from store to site as reqd complete.</t>
  </si>
  <si>
    <t>Meter</t>
  </si>
  <si>
    <t>Nos.</t>
  </si>
  <si>
    <t>Metre</t>
  </si>
  <si>
    <t>Name of Work: Providing and fixing network points for CCTV at BSBE Building.</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</si>
  <si>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</si>
  <si>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</si>
  <si>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</si>
  <si>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</si>
  <si>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</si>
  <si>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</si>
  <si>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</si>
  <si>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</si>
  <si>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</si>
  <si>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</si>
  <si>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</si>
  <si>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</si>
  <si>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</si>
  <si>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</si>
  <si>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</si>
  <si>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</si>
  <si>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</si>
  <si>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</si>
  <si>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</si>
  <si>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</si>
  <si>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</si>
  <si>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Contract No:  35/Elect/2022/354        Dated: 05.12.2022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</si>
</sst>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2" fontId="3" fillId="0" borderId="11" xfId="59" applyNumberFormat="1" applyFont="1" applyFill="1" applyBorder="1" applyAlignment="1">
      <alignment horizontal="center" vertical="top"/>
      <protection/>
    </xf>
    <xf numFmtId="0" fontId="74" fillId="0" borderId="11" xfId="0" applyFont="1" applyFill="1" applyBorder="1" applyAlignment="1">
      <alignment horizontal="center" vertical="top"/>
    </xf>
    <xf numFmtId="0" fontId="17"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1"/>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17.281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0" t="s">
        <v>82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81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103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1" t="s">
        <v>50</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57">
      <c r="A13" s="34">
        <v>1</v>
      </c>
      <c r="B13" s="68" t="s">
        <v>54</v>
      </c>
      <c r="C13" s="35" t="s">
        <v>33</v>
      </c>
      <c r="D13" s="70">
        <v>200</v>
      </c>
      <c r="E13" s="71" t="s">
        <v>78</v>
      </c>
      <c r="F13" s="70">
        <v>221</v>
      </c>
      <c r="G13" s="23"/>
      <c r="H13" s="16"/>
      <c r="I13" s="36" t="s">
        <v>35</v>
      </c>
      <c r="J13" s="17">
        <f>IF(I13="Less(-)",-1,1)</f>
        <v>1</v>
      </c>
      <c r="K13" s="18" t="s">
        <v>45</v>
      </c>
      <c r="L13" s="18" t="s">
        <v>6</v>
      </c>
      <c r="M13" s="42"/>
      <c r="N13" s="23"/>
      <c r="O13" s="23"/>
      <c r="P13" s="43"/>
      <c r="Q13" s="23"/>
      <c r="R13" s="23"/>
      <c r="S13" s="43"/>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0">
        <f>total_amount_ba($B$2,$D$2,D13,F13,J13,K13,M13)</f>
        <v>44200</v>
      </c>
      <c r="BB13" s="66">
        <f>BA13+SUM(N13:AZ13)</f>
        <v>44200</v>
      </c>
      <c r="BC13" s="41" t="str">
        <f>SpellNumber(L13,BB13)</f>
        <v>INR  Forty Four Thousand Two Hundred    Only</v>
      </c>
      <c r="IE13" s="22">
        <v>1.01</v>
      </c>
      <c r="IF13" s="22" t="s">
        <v>36</v>
      </c>
      <c r="IG13" s="22" t="s">
        <v>33</v>
      </c>
      <c r="IH13" s="22">
        <v>123.223</v>
      </c>
      <c r="II13" s="22" t="s">
        <v>34</v>
      </c>
    </row>
    <row r="14" spans="1:243" s="21" customFormat="1" ht="42.75">
      <c r="A14" s="34">
        <v>2</v>
      </c>
      <c r="B14" s="68" t="s">
        <v>55</v>
      </c>
      <c r="C14" s="35" t="s">
        <v>38</v>
      </c>
      <c r="D14" s="70"/>
      <c r="E14" s="15"/>
      <c r="F14" s="34"/>
      <c r="G14" s="16"/>
      <c r="H14" s="16"/>
      <c r="I14" s="36"/>
      <c r="J14" s="17"/>
      <c r="K14" s="18"/>
      <c r="L14" s="18"/>
      <c r="M14" s="19"/>
      <c r="N14" s="20"/>
      <c r="O14" s="20"/>
      <c r="P14" s="37"/>
      <c r="Q14" s="20"/>
      <c r="R14" s="20"/>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c r="BB14" s="40"/>
      <c r="BC14" s="41"/>
      <c r="IE14" s="22">
        <v>1.02</v>
      </c>
      <c r="IF14" s="22" t="s">
        <v>37</v>
      </c>
      <c r="IG14" s="22" t="s">
        <v>38</v>
      </c>
      <c r="IH14" s="22">
        <v>213</v>
      </c>
      <c r="II14" s="22" t="s">
        <v>34</v>
      </c>
    </row>
    <row r="15" spans="1:243" s="21" customFormat="1" ht="15.75">
      <c r="A15" s="34">
        <v>2.1</v>
      </c>
      <c r="B15" s="68" t="s">
        <v>56</v>
      </c>
      <c r="C15" s="35" t="s">
        <v>39</v>
      </c>
      <c r="D15" s="70">
        <v>6</v>
      </c>
      <c r="E15" s="71" t="s">
        <v>79</v>
      </c>
      <c r="F15" s="70">
        <v>144</v>
      </c>
      <c r="G15" s="23"/>
      <c r="H15" s="23"/>
      <c r="I15" s="36" t="s">
        <v>35</v>
      </c>
      <c r="J15" s="17">
        <f>IF(I15="Less(-)",-1,1)</f>
        <v>1</v>
      </c>
      <c r="K15" s="18" t="s">
        <v>45</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total_amount_ba($B$2,$D$2,D15,F15,J15,K15,M15)</f>
        <v>864</v>
      </c>
      <c r="BB15" s="66">
        <f>BA15+SUM(N15:AZ15)</f>
        <v>864</v>
      </c>
      <c r="BC15" s="41" t="str">
        <f>SpellNumber(L15,BB15)</f>
        <v>INR  Eight Hundred &amp; Sixty Four  Only</v>
      </c>
      <c r="IE15" s="22">
        <v>2</v>
      </c>
      <c r="IF15" s="22" t="s">
        <v>32</v>
      </c>
      <c r="IG15" s="22" t="s">
        <v>39</v>
      </c>
      <c r="IH15" s="22">
        <v>10</v>
      </c>
      <c r="II15" s="22" t="s">
        <v>34</v>
      </c>
    </row>
    <row r="16" spans="1:243" s="21" customFormat="1" ht="28.5">
      <c r="A16" s="34">
        <v>2.2</v>
      </c>
      <c r="B16" s="68" t="s">
        <v>57</v>
      </c>
      <c r="C16" s="35" t="s">
        <v>41</v>
      </c>
      <c r="D16" s="70">
        <v>12</v>
      </c>
      <c r="E16" s="71" t="s">
        <v>79</v>
      </c>
      <c r="F16" s="70">
        <v>140</v>
      </c>
      <c r="G16" s="23"/>
      <c r="H16" s="23"/>
      <c r="I16" s="36" t="s">
        <v>35</v>
      </c>
      <c r="J16" s="17">
        <f aca="true" t="shared" si="0" ref="J16:J23">IF(I16="Less(-)",-1,1)</f>
        <v>1</v>
      </c>
      <c r="K16" s="18" t="s">
        <v>45</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 aca="true" t="shared" si="1" ref="BA16:BA23">total_amount_ba($B$2,$D$2,D16,F16,J16,K16,M16)</f>
        <v>1680</v>
      </c>
      <c r="BB16" s="66">
        <f aca="true" t="shared" si="2" ref="BB16:BB26">BA16+SUM(N16:AZ16)</f>
        <v>1680</v>
      </c>
      <c r="BC16" s="41" t="str">
        <f aca="true" t="shared" si="3" ref="BC16:BC26">SpellNumber(L16,BB16)</f>
        <v>INR  One Thousand Six Hundred &amp; Eighty  Only</v>
      </c>
      <c r="IE16" s="22">
        <v>3</v>
      </c>
      <c r="IF16" s="22" t="s">
        <v>40</v>
      </c>
      <c r="IG16" s="22" t="s">
        <v>41</v>
      </c>
      <c r="IH16" s="22">
        <v>10</v>
      </c>
      <c r="II16" s="22" t="s">
        <v>34</v>
      </c>
    </row>
    <row r="17" spans="1:243" s="21" customFormat="1" ht="15.75">
      <c r="A17" s="34">
        <v>2.3</v>
      </c>
      <c r="B17" s="68" t="s">
        <v>58</v>
      </c>
      <c r="C17" s="35" t="s">
        <v>42</v>
      </c>
      <c r="D17" s="70">
        <v>2</v>
      </c>
      <c r="E17" s="71" t="s">
        <v>79</v>
      </c>
      <c r="F17" s="70">
        <v>117</v>
      </c>
      <c r="G17" s="23"/>
      <c r="H17" s="23"/>
      <c r="I17" s="36" t="s">
        <v>35</v>
      </c>
      <c r="J17" s="17">
        <f t="shared" si="0"/>
        <v>1</v>
      </c>
      <c r="K17" s="18" t="s">
        <v>45</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 t="shared" si="1"/>
        <v>234</v>
      </c>
      <c r="BB17" s="66">
        <f t="shared" si="2"/>
        <v>234</v>
      </c>
      <c r="BC17" s="41" t="str">
        <f t="shared" si="3"/>
        <v>INR  Two Hundred &amp; Thirty Four  Only</v>
      </c>
      <c r="IE17" s="22">
        <v>1.01</v>
      </c>
      <c r="IF17" s="22" t="s">
        <v>36</v>
      </c>
      <c r="IG17" s="22" t="s">
        <v>33</v>
      </c>
      <c r="IH17" s="22">
        <v>123.223</v>
      </c>
      <c r="II17" s="22" t="s">
        <v>34</v>
      </c>
    </row>
    <row r="18" spans="1:243" s="21" customFormat="1" ht="15.75">
      <c r="A18" s="34">
        <v>2.4</v>
      </c>
      <c r="B18" s="68" t="s">
        <v>59</v>
      </c>
      <c r="C18" s="35" t="s">
        <v>83</v>
      </c>
      <c r="D18" s="70">
        <v>4</v>
      </c>
      <c r="E18" s="71" t="s">
        <v>79</v>
      </c>
      <c r="F18" s="70">
        <v>137</v>
      </c>
      <c r="G18" s="23"/>
      <c r="H18" s="23"/>
      <c r="I18" s="36" t="s">
        <v>35</v>
      </c>
      <c r="J18" s="17">
        <f t="shared" si="0"/>
        <v>1</v>
      </c>
      <c r="K18" s="18" t="s">
        <v>45</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5"/>
      <c r="AV18" s="38"/>
      <c r="AW18" s="38"/>
      <c r="AX18" s="38"/>
      <c r="AY18" s="38"/>
      <c r="AZ18" s="38"/>
      <c r="BA18" s="60">
        <f t="shared" si="1"/>
        <v>548</v>
      </c>
      <c r="BB18" s="66">
        <f t="shared" si="2"/>
        <v>548</v>
      </c>
      <c r="BC18" s="41" t="str">
        <f t="shared" si="3"/>
        <v>INR  Five Hundred &amp; Forty Eight  Only</v>
      </c>
      <c r="IE18" s="22">
        <v>1.02</v>
      </c>
      <c r="IF18" s="22" t="s">
        <v>37</v>
      </c>
      <c r="IG18" s="22" t="s">
        <v>38</v>
      </c>
      <c r="IH18" s="22">
        <v>213</v>
      </c>
      <c r="II18" s="22" t="s">
        <v>34</v>
      </c>
    </row>
    <row r="19" spans="1:243" s="21" customFormat="1" ht="57">
      <c r="A19" s="34">
        <v>3</v>
      </c>
      <c r="B19" s="69" t="s">
        <v>60</v>
      </c>
      <c r="C19" s="35" t="s">
        <v>84</v>
      </c>
      <c r="D19" s="70">
        <v>69</v>
      </c>
      <c r="E19" s="71" t="s">
        <v>78</v>
      </c>
      <c r="F19" s="70">
        <v>942</v>
      </c>
      <c r="G19" s="23"/>
      <c r="H19" s="23"/>
      <c r="I19" s="36" t="s">
        <v>35</v>
      </c>
      <c r="J19" s="17">
        <f t="shared" si="0"/>
        <v>1</v>
      </c>
      <c r="K19" s="18" t="s">
        <v>45</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0">
        <f t="shared" si="1"/>
        <v>64998</v>
      </c>
      <c r="BB19" s="66">
        <f t="shared" si="2"/>
        <v>64998</v>
      </c>
      <c r="BC19" s="41" t="str">
        <f t="shared" si="3"/>
        <v>INR  Sixty Four Thousand Nine Hundred &amp; Ninety Eight  Only</v>
      </c>
      <c r="IE19" s="22">
        <v>2</v>
      </c>
      <c r="IF19" s="22" t="s">
        <v>32</v>
      </c>
      <c r="IG19" s="22" t="s">
        <v>39</v>
      </c>
      <c r="IH19" s="22">
        <v>10</v>
      </c>
      <c r="II19" s="22" t="s">
        <v>34</v>
      </c>
    </row>
    <row r="20" spans="1:243" s="21" customFormat="1" ht="42.75">
      <c r="A20" s="34">
        <v>4</v>
      </c>
      <c r="B20" s="69" t="s">
        <v>61</v>
      </c>
      <c r="C20" s="35" t="s">
        <v>85</v>
      </c>
      <c r="D20" s="70"/>
      <c r="E20" s="15"/>
      <c r="F20" s="34"/>
      <c r="G20" s="16"/>
      <c r="H20" s="16"/>
      <c r="I20" s="36"/>
      <c r="J20" s="17"/>
      <c r="K20" s="18"/>
      <c r="L20" s="18"/>
      <c r="M20" s="19"/>
      <c r="N20" s="20"/>
      <c r="O20" s="20"/>
      <c r="P20" s="37"/>
      <c r="Q20" s="20"/>
      <c r="R20" s="20"/>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2">
        <v>3</v>
      </c>
      <c r="IF20" s="22" t="s">
        <v>40</v>
      </c>
      <c r="IG20" s="22" t="s">
        <v>41</v>
      </c>
      <c r="IH20" s="22">
        <v>10</v>
      </c>
      <c r="II20" s="22" t="s">
        <v>34</v>
      </c>
    </row>
    <row r="21" spans="1:243" s="21" customFormat="1" ht="28.5">
      <c r="A21" s="34">
        <v>4.1</v>
      </c>
      <c r="B21" s="68" t="s">
        <v>62</v>
      </c>
      <c r="C21" s="35" t="s">
        <v>86</v>
      </c>
      <c r="D21" s="70">
        <v>69</v>
      </c>
      <c r="E21" s="71" t="s">
        <v>78</v>
      </c>
      <c r="F21" s="70">
        <v>413</v>
      </c>
      <c r="G21" s="23"/>
      <c r="H21" s="23"/>
      <c r="I21" s="36" t="s">
        <v>35</v>
      </c>
      <c r="J21" s="17">
        <f t="shared" si="0"/>
        <v>1</v>
      </c>
      <c r="K21" s="18" t="s">
        <v>45</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 t="shared" si="1"/>
        <v>28497</v>
      </c>
      <c r="BB21" s="66">
        <f t="shared" si="2"/>
        <v>28497</v>
      </c>
      <c r="BC21" s="41" t="str">
        <f t="shared" si="3"/>
        <v>INR  Twenty Eight Thousand Four Hundred &amp; Ninety Seven  Only</v>
      </c>
      <c r="IE21" s="22">
        <v>1.01</v>
      </c>
      <c r="IF21" s="22" t="s">
        <v>36</v>
      </c>
      <c r="IG21" s="22" t="s">
        <v>33</v>
      </c>
      <c r="IH21" s="22">
        <v>123.223</v>
      </c>
      <c r="II21" s="22" t="s">
        <v>34</v>
      </c>
    </row>
    <row r="22" spans="1:243" s="21" customFormat="1" ht="28.5">
      <c r="A22" s="34">
        <v>4.2</v>
      </c>
      <c r="B22" s="68" t="s">
        <v>56</v>
      </c>
      <c r="C22" s="35" t="s">
        <v>87</v>
      </c>
      <c r="D22" s="70">
        <v>6</v>
      </c>
      <c r="E22" s="71" t="s">
        <v>79</v>
      </c>
      <c r="F22" s="70">
        <v>185</v>
      </c>
      <c r="G22" s="23"/>
      <c r="H22" s="23"/>
      <c r="I22" s="36" t="s">
        <v>35</v>
      </c>
      <c r="J22" s="17">
        <f t="shared" si="0"/>
        <v>1</v>
      </c>
      <c r="K22" s="18" t="s">
        <v>45</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 t="shared" si="1"/>
        <v>1110</v>
      </c>
      <c r="BB22" s="66">
        <f t="shared" si="2"/>
        <v>1110</v>
      </c>
      <c r="BC22" s="41" t="str">
        <f t="shared" si="3"/>
        <v>INR  One Thousand One Hundred &amp; Ten  Only</v>
      </c>
      <c r="IE22" s="22">
        <v>1.02</v>
      </c>
      <c r="IF22" s="22" t="s">
        <v>37</v>
      </c>
      <c r="IG22" s="22" t="s">
        <v>38</v>
      </c>
      <c r="IH22" s="22">
        <v>213</v>
      </c>
      <c r="II22" s="22" t="s">
        <v>34</v>
      </c>
    </row>
    <row r="23" spans="1:243" s="21" customFormat="1" ht="28.5">
      <c r="A23" s="34">
        <v>4.3</v>
      </c>
      <c r="B23" s="69" t="s">
        <v>63</v>
      </c>
      <c r="C23" s="35" t="s">
        <v>88</v>
      </c>
      <c r="D23" s="70">
        <v>4</v>
      </c>
      <c r="E23" s="71" t="s">
        <v>79</v>
      </c>
      <c r="F23" s="70">
        <v>512</v>
      </c>
      <c r="G23" s="23"/>
      <c r="H23" s="23"/>
      <c r="I23" s="36" t="s">
        <v>35</v>
      </c>
      <c r="J23" s="17">
        <f t="shared" si="0"/>
        <v>1</v>
      </c>
      <c r="K23" s="18" t="s">
        <v>45</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 t="shared" si="1"/>
        <v>2048</v>
      </c>
      <c r="BB23" s="66">
        <f t="shared" si="2"/>
        <v>2048</v>
      </c>
      <c r="BC23" s="41" t="str">
        <f t="shared" si="3"/>
        <v>INR  Two Thousand  &amp;Forty Eight  Only</v>
      </c>
      <c r="IE23" s="22">
        <v>2</v>
      </c>
      <c r="IF23" s="22" t="s">
        <v>32</v>
      </c>
      <c r="IG23" s="22" t="s">
        <v>39</v>
      </c>
      <c r="IH23" s="22">
        <v>10</v>
      </c>
      <c r="II23" s="22" t="s">
        <v>34</v>
      </c>
    </row>
    <row r="24" spans="1:243" s="21" customFormat="1" ht="28.5">
      <c r="A24" s="34">
        <v>4.4</v>
      </c>
      <c r="B24" s="68" t="s">
        <v>64</v>
      </c>
      <c r="C24" s="35" t="s">
        <v>89</v>
      </c>
      <c r="D24" s="70">
        <v>4</v>
      </c>
      <c r="E24" s="71" t="s">
        <v>79</v>
      </c>
      <c r="F24" s="70">
        <v>522</v>
      </c>
      <c r="G24" s="23"/>
      <c r="H24" s="23"/>
      <c r="I24" s="36" t="s">
        <v>35</v>
      </c>
      <c r="J24" s="17">
        <f aca="true" t="shared" si="4" ref="J24:J30">IF(I24="Less(-)",-1,1)</f>
        <v>1</v>
      </c>
      <c r="K24" s="18" t="s">
        <v>45</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0">
        <f aca="true" t="shared" si="5" ref="BA24:BA30">total_amount_ba($B$2,$D$2,D24,F24,J24,K24,M24)</f>
        <v>2088</v>
      </c>
      <c r="BB24" s="66">
        <f t="shared" si="2"/>
        <v>2088</v>
      </c>
      <c r="BC24" s="41" t="str">
        <f t="shared" si="3"/>
        <v>INR  Two Thousand  &amp;Eighty Eight  Only</v>
      </c>
      <c r="IE24" s="22">
        <v>1.01</v>
      </c>
      <c r="IF24" s="22" t="s">
        <v>36</v>
      </c>
      <c r="IG24" s="22" t="s">
        <v>33</v>
      </c>
      <c r="IH24" s="22">
        <v>123.223</v>
      </c>
      <c r="II24" s="22" t="s">
        <v>34</v>
      </c>
    </row>
    <row r="25" spans="1:243" s="21" customFormat="1" ht="28.5">
      <c r="A25" s="34">
        <v>4.5</v>
      </c>
      <c r="B25" s="68" t="s">
        <v>65</v>
      </c>
      <c r="C25" s="35" t="s">
        <v>90</v>
      </c>
      <c r="D25" s="70">
        <v>2</v>
      </c>
      <c r="E25" s="71" t="s">
        <v>79</v>
      </c>
      <c r="F25" s="70">
        <v>890</v>
      </c>
      <c r="G25" s="23"/>
      <c r="H25" s="23"/>
      <c r="I25" s="36" t="s">
        <v>35</v>
      </c>
      <c r="J25" s="17">
        <f t="shared" si="4"/>
        <v>1</v>
      </c>
      <c r="K25" s="18" t="s">
        <v>45</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 t="shared" si="5"/>
        <v>1780</v>
      </c>
      <c r="BB25" s="66">
        <f t="shared" si="2"/>
        <v>1780</v>
      </c>
      <c r="BC25" s="41" t="str">
        <f t="shared" si="3"/>
        <v>INR  One Thousand Seven Hundred &amp; Eighty  Only</v>
      </c>
      <c r="IE25" s="22">
        <v>1.02</v>
      </c>
      <c r="IF25" s="22" t="s">
        <v>37</v>
      </c>
      <c r="IG25" s="22" t="s">
        <v>38</v>
      </c>
      <c r="IH25" s="22">
        <v>213</v>
      </c>
      <c r="II25" s="22" t="s">
        <v>34</v>
      </c>
    </row>
    <row r="26" spans="1:243" s="21" customFormat="1" ht="28.5">
      <c r="A26" s="34">
        <v>4.6</v>
      </c>
      <c r="B26" s="69" t="s">
        <v>66</v>
      </c>
      <c r="C26" s="35" t="s">
        <v>91</v>
      </c>
      <c r="D26" s="70">
        <v>5</v>
      </c>
      <c r="E26" s="71" t="s">
        <v>79</v>
      </c>
      <c r="F26" s="70">
        <v>723</v>
      </c>
      <c r="G26" s="23"/>
      <c r="H26" s="23"/>
      <c r="I26" s="36" t="s">
        <v>35</v>
      </c>
      <c r="J26" s="17">
        <f t="shared" si="4"/>
        <v>1</v>
      </c>
      <c r="K26" s="18" t="s">
        <v>45</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 t="shared" si="5"/>
        <v>3615</v>
      </c>
      <c r="BB26" s="66">
        <f t="shared" si="2"/>
        <v>3615</v>
      </c>
      <c r="BC26" s="41" t="str">
        <f t="shared" si="3"/>
        <v>INR  Three Thousand Six Hundred &amp; Fifteen  Only</v>
      </c>
      <c r="IE26" s="22">
        <v>2</v>
      </c>
      <c r="IF26" s="22" t="s">
        <v>32</v>
      </c>
      <c r="IG26" s="22" t="s">
        <v>39</v>
      </c>
      <c r="IH26" s="22">
        <v>10</v>
      </c>
      <c r="II26" s="22" t="s">
        <v>34</v>
      </c>
    </row>
    <row r="27" spans="1:243" s="21" customFormat="1" ht="28.5">
      <c r="A27" s="34">
        <v>4.7</v>
      </c>
      <c r="B27" s="68" t="s">
        <v>67</v>
      </c>
      <c r="C27" s="35" t="s">
        <v>92</v>
      </c>
      <c r="D27" s="70">
        <v>30</v>
      </c>
      <c r="E27" s="71" t="s">
        <v>79</v>
      </c>
      <c r="F27" s="70">
        <v>215</v>
      </c>
      <c r="G27" s="23"/>
      <c r="H27" s="23"/>
      <c r="I27" s="36" t="s">
        <v>35</v>
      </c>
      <c r="J27" s="17">
        <f t="shared" si="4"/>
        <v>1</v>
      </c>
      <c r="K27" s="18" t="s">
        <v>45</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 t="shared" si="5"/>
        <v>6450</v>
      </c>
      <c r="BB27" s="66">
        <f>BA27+SUM(N27:AZ27)</f>
        <v>6450</v>
      </c>
      <c r="BC27" s="41" t="str">
        <f aca="true" t="shared" si="6" ref="BC27:BC37">SpellNumber(L27,BB27)</f>
        <v>INR  Six Thousand Four Hundred &amp; Fifty  Only</v>
      </c>
      <c r="IE27" s="22">
        <v>3</v>
      </c>
      <c r="IF27" s="22" t="s">
        <v>40</v>
      </c>
      <c r="IG27" s="22" t="s">
        <v>41</v>
      </c>
      <c r="IH27" s="22">
        <v>10</v>
      </c>
      <c r="II27" s="22" t="s">
        <v>34</v>
      </c>
    </row>
    <row r="28" spans="1:243" s="21" customFormat="1" ht="28.5">
      <c r="A28" s="34">
        <v>4.8</v>
      </c>
      <c r="B28" s="68" t="s">
        <v>68</v>
      </c>
      <c r="C28" s="35" t="s">
        <v>93</v>
      </c>
      <c r="D28" s="70">
        <v>60</v>
      </c>
      <c r="E28" s="71" t="s">
        <v>79</v>
      </c>
      <c r="F28" s="70">
        <v>88</v>
      </c>
      <c r="G28" s="23"/>
      <c r="H28" s="23"/>
      <c r="I28" s="36" t="s">
        <v>35</v>
      </c>
      <c r="J28" s="17">
        <f t="shared" si="4"/>
        <v>1</v>
      </c>
      <c r="K28" s="18" t="s">
        <v>45</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0">
        <f t="shared" si="5"/>
        <v>5280</v>
      </c>
      <c r="BB28" s="66">
        <f>BA28+SUM(N28:AZ28)</f>
        <v>5280</v>
      </c>
      <c r="BC28" s="41" t="str">
        <f t="shared" si="6"/>
        <v>INR  Five Thousand Two Hundred &amp; Eighty  Only</v>
      </c>
      <c r="IE28" s="22">
        <v>1.01</v>
      </c>
      <c r="IF28" s="22" t="s">
        <v>36</v>
      </c>
      <c r="IG28" s="22" t="s">
        <v>33</v>
      </c>
      <c r="IH28" s="22">
        <v>123.223</v>
      </c>
      <c r="II28" s="22" t="s">
        <v>34</v>
      </c>
    </row>
    <row r="29" spans="1:243" s="21" customFormat="1" ht="85.5">
      <c r="A29" s="34">
        <v>5</v>
      </c>
      <c r="B29" s="68" t="s">
        <v>69</v>
      </c>
      <c r="C29" s="35" t="s">
        <v>94</v>
      </c>
      <c r="D29" s="70">
        <v>2200</v>
      </c>
      <c r="E29" s="71" t="s">
        <v>78</v>
      </c>
      <c r="F29" s="70">
        <v>17</v>
      </c>
      <c r="G29" s="23"/>
      <c r="H29" s="23"/>
      <c r="I29" s="36" t="s">
        <v>35</v>
      </c>
      <c r="J29" s="17">
        <f t="shared" si="4"/>
        <v>1</v>
      </c>
      <c r="K29" s="18" t="s">
        <v>45</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45"/>
      <c r="AV29" s="38"/>
      <c r="AW29" s="38"/>
      <c r="AX29" s="38"/>
      <c r="AY29" s="38"/>
      <c r="AZ29" s="38"/>
      <c r="BA29" s="60">
        <f t="shared" si="5"/>
        <v>37400</v>
      </c>
      <c r="BB29" s="66">
        <f>BA29+SUM(N29:AZ29)</f>
        <v>37400</v>
      </c>
      <c r="BC29" s="41" t="str">
        <f t="shared" si="6"/>
        <v>INR  Thirty Seven Thousand Four Hundred    Only</v>
      </c>
      <c r="IE29" s="22">
        <v>1.02</v>
      </c>
      <c r="IF29" s="22" t="s">
        <v>37</v>
      </c>
      <c r="IG29" s="22" t="s">
        <v>38</v>
      </c>
      <c r="IH29" s="22">
        <v>213</v>
      </c>
      <c r="II29" s="22" t="s">
        <v>34</v>
      </c>
    </row>
    <row r="30" spans="1:243" s="21" customFormat="1" ht="71.25">
      <c r="A30" s="34">
        <v>6</v>
      </c>
      <c r="B30" s="69" t="s">
        <v>70</v>
      </c>
      <c r="C30" s="35" t="s">
        <v>95</v>
      </c>
      <c r="D30" s="70">
        <v>36</v>
      </c>
      <c r="E30" s="71" t="s">
        <v>79</v>
      </c>
      <c r="F30" s="70">
        <v>77</v>
      </c>
      <c r="G30" s="23"/>
      <c r="H30" s="23"/>
      <c r="I30" s="36" t="s">
        <v>35</v>
      </c>
      <c r="J30" s="17">
        <f t="shared" si="4"/>
        <v>1</v>
      </c>
      <c r="K30" s="18" t="s">
        <v>45</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0">
        <f t="shared" si="5"/>
        <v>2772</v>
      </c>
      <c r="BB30" s="66">
        <f>BA30+SUM(N30:AZ30)</f>
        <v>2772</v>
      </c>
      <c r="BC30" s="41" t="str">
        <f t="shared" si="6"/>
        <v>INR  Two Thousand Seven Hundred &amp; Seventy Two  Only</v>
      </c>
      <c r="IE30" s="22">
        <v>2</v>
      </c>
      <c r="IF30" s="22" t="s">
        <v>32</v>
      </c>
      <c r="IG30" s="22" t="s">
        <v>39</v>
      </c>
      <c r="IH30" s="22">
        <v>10</v>
      </c>
      <c r="II30" s="22" t="s">
        <v>34</v>
      </c>
    </row>
    <row r="31" spans="1:243" s="21" customFormat="1" ht="42.75">
      <c r="A31" s="34">
        <v>7</v>
      </c>
      <c r="B31" s="69" t="s">
        <v>71</v>
      </c>
      <c r="C31" s="35" t="s">
        <v>96</v>
      </c>
      <c r="D31" s="70"/>
      <c r="E31" s="15"/>
      <c r="F31" s="34"/>
      <c r="G31" s="16"/>
      <c r="H31" s="16"/>
      <c r="I31" s="36"/>
      <c r="J31" s="17"/>
      <c r="K31" s="18"/>
      <c r="L31" s="18"/>
      <c r="M31" s="19"/>
      <c r="N31" s="20"/>
      <c r="O31" s="20"/>
      <c r="P31" s="37"/>
      <c r="Q31" s="20"/>
      <c r="R31" s="20"/>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22">
        <v>3</v>
      </c>
      <c r="IF31" s="22" t="s">
        <v>40</v>
      </c>
      <c r="IG31" s="22" t="s">
        <v>41</v>
      </c>
      <c r="IH31" s="22">
        <v>10</v>
      </c>
      <c r="II31" s="22" t="s">
        <v>34</v>
      </c>
    </row>
    <row r="32" spans="1:243" s="21" customFormat="1" ht="15.75">
      <c r="A32" s="34">
        <v>7.1</v>
      </c>
      <c r="B32" s="68" t="s">
        <v>72</v>
      </c>
      <c r="C32" s="35" t="s">
        <v>97</v>
      </c>
      <c r="D32" s="70">
        <v>40</v>
      </c>
      <c r="E32" s="71" t="s">
        <v>78</v>
      </c>
      <c r="F32" s="70">
        <v>49</v>
      </c>
      <c r="G32" s="23"/>
      <c r="H32" s="23"/>
      <c r="I32" s="36" t="s">
        <v>35</v>
      </c>
      <c r="J32" s="17">
        <f>IF(I32="Less(-)",-1,1)</f>
        <v>1</v>
      </c>
      <c r="K32" s="18" t="s">
        <v>45</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0">
        <f>total_amount_ba($B$2,$D$2,D32,F32,J32,K32,M32)</f>
        <v>1960</v>
      </c>
      <c r="BB32" s="66">
        <f>BA32+SUM(N32:AZ32)</f>
        <v>1960</v>
      </c>
      <c r="BC32" s="41" t="str">
        <f t="shared" si="6"/>
        <v>INR  One Thousand Nine Hundred &amp; Sixty  Only</v>
      </c>
      <c r="IE32" s="22">
        <v>1.01</v>
      </c>
      <c r="IF32" s="22" t="s">
        <v>36</v>
      </c>
      <c r="IG32" s="22" t="s">
        <v>33</v>
      </c>
      <c r="IH32" s="22">
        <v>123.223</v>
      </c>
      <c r="II32" s="22" t="s">
        <v>34</v>
      </c>
    </row>
    <row r="33" spans="1:243" s="21" customFormat="1" ht="15.75">
      <c r="A33" s="34">
        <v>7.2</v>
      </c>
      <c r="B33" s="68" t="s">
        <v>73</v>
      </c>
      <c r="C33" s="35" t="s">
        <v>98</v>
      </c>
      <c r="D33" s="70">
        <v>40</v>
      </c>
      <c r="E33" s="71" t="s">
        <v>78</v>
      </c>
      <c r="F33" s="70">
        <v>70</v>
      </c>
      <c r="G33" s="23"/>
      <c r="H33" s="23"/>
      <c r="I33" s="36" t="s">
        <v>35</v>
      </c>
      <c r="J33" s="17">
        <f>IF(I33="Less(-)",-1,1)</f>
        <v>1</v>
      </c>
      <c r="K33" s="18" t="s">
        <v>45</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0">
        <f>total_amount_ba($B$2,$D$2,D33,F33,J33,K33,M33)</f>
        <v>2800</v>
      </c>
      <c r="BB33" s="66">
        <f>BA33+SUM(N33:AZ33)</f>
        <v>2800</v>
      </c>
      <c r="BC33" s="41" t="str">
        <f t="shared" si="6"/>
        <v>INR  Two Thousand Eight Hundred    Only</v>
      </c>
      <c r="IE33" s="22">
        <v>1.02</v>
      </c>
      <c r="IF33" s="22" t="s">
        <v>37</v>
      </c>
      <c r="IG33" s="22" t="s">
        <v>38</v>
      </c>
      <c r="IH33" s="22">
        <v>213</v>
      </c>
      <c r="II33" s="22" t="s">
        <v>34</v>
      </c>
    </row>
    <row r="34" spans="1:243" s="21" customFormat="1" ht="15.75">
      <c r="A34" s="34">
        <v>7.3</v>
      </c>
      <c r="B34" s="69" t="s">
        <v>74</v>
      </c>
      <c r="C34" s="35" t="s">
        <v>99</v>
      </c>
      <c r="D34" s="70">
        <v>25</v>
      </c>
      <c r="E34" s="71" t="s">
        <v>78</v>
      </c>
      <c r="F34" s="70">
        <v>82</v>
      </c>
      <c r="G34" s="23"/>
      <c r="H34" s="23"/>
      <c r="I34" s="36" t="s">
        <v>35</v>
      </c>
      <c r="J34" s="17">
        <f>IF(I34="Less(-)",-1,1)</f>
        <v>1</v>
      </c>
      <c r="K34" s="18" t="s">
        <v>45</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total_amount_ba($B$2,$D$2,D34,F34,J34,K34,M34)</f>
        <v>2050</v>
      </c>
      <c r="BB34" s="66">
        <f>BA34+SUM(N34:AZ34)</f>
        <v>2050</v>
      </c>
      <c r="BC34" s="41" t="str">
        <f t="shared" si="6"/>
        <v>INR  Two Thousand  &amp;Fifty  Only</v>
      </c>
      <c r="IE34" s="22">
        <v>2</v>
      </c>
      <c r="IF34" s="22" t="s">
        <v>32</v>
      </c>
      <c r="IG34" s="22" t="s">
        <v>39</v>
      </c>
      <c r="IH34" s="22">
        <v>10</v>
      </c>
      <c r="II34" s="22" t="s">
        <v>34</v>
      </c>
    </row>
    <row r="35" spans="1:243" s="21" customFormat="1" ht="85.5">
      <c r="A35" s="34">
        <v>8</v>
      </c>
      <c r="B35" s="68" t="s">
        <v>75</v>
      </c>
      <c r="C35" s="35" t="s">
        <v>100</v>
      </c>
      <c r="D35" s="70"/>
      <c r="E35" s="15"/>
      <c r="F35" s="34"/>
      <c r="G35" s="16"/>
      <c r="H35" s="16"/>
      <c r="I35" s="36"/>
      <c r="J35" s="17"/>
      <c r="K35" s="18"/>
      <c r="L35" s="18"/>
      <c r="M35" s="19"/>
      <c r="N35" s="20"/>
      <c r="O35" s="20"/>
      <c r="P35" s="37"/>
      <c r="Q35" s="20"/>
      <c r="R35" s="20"/>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2">
        <v>1.01</v>
      </c>
      <c r="IF35" s="22" t="s">
        <v>36</v>
      </c>
      <c r="IG35" s="22" t="s">
        <v>33</v>
      </c>
      <c r="IH35" s="22">
        <v>123.223</v>
      </c>
      <c r="II35" s="22" t="s">
        <v>34</v>
      </c>
    </row>
    <row r="36" spans="1:243" s="21" customFormat="1" ht="15.75">
      <c r="A36" s="34">
        <v>8.1</v>
      </c>
      <c r="B36" s="68" t="s">
        <v>76</v>
      </c>
      <c r="C36" s="35" t="s">
        <v>101</v>
      </c>
      <c r="D36" s="70">
        <v>30</v>
      </c>
      <c r="E36" s="72" t="s">
        <v>80</v>
      </c>
      <c r="F36" s="70">
        <v>200</v>
      </c>
      <c r="G36" s="23"/>
      <c r="H36" s="23"/>
      <c r="I36" s="36" t="s">
        <v>35</v>
      </c>
      <c r="J36" s="17">
        <f>IF(I36="Less(-)",-1,1)</f>
        <v>1</v>
      </c>
      <c r="K36" s="18" t="s">
        <v>45</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0">
        <f>total_amount_ba($B$2,$D$2,D36,F36,J36,K36,M36)</f>
        <v>6000</v>
      </c>
      <c r="BB36" s="66">
        <f>BA36+SUM(N36:AZ36)</f>
        <v>6000</v>
      </c>
      <c r="BC36" s="41" t="str">
        <f t="shared" si="6"/>
        <v>INR  Six Thousand    Only</v>
      </c>
      <c r="IE36" s="22">
        <v>1.02</v>
      </c>
      <c r="IF36" s="22" t="s">
        <v>37</v>
      </c>
      <c r="IG36" s="22" t="s">
        <v>38</v>
      </c>
      <c r="IH36" s="22">
        <v>213</v>
      </c>
      <c r="II36" s="22" t="s">
        <v>34</v>
      </c>
    </row>
    <row r="37" spans="1:243" s="21" customFormat="1" ht="42.75">
      <c r="A37" s="34">
        <v>9</v>
      </c>
      <c r="B37" s="69" t="s">
        <v>77</v>
      </c>
      <c r="C37" s="35" t="s">
        <v>102</v>
      </c>
      <c r="D37" s="70">
        <v>1</v>
      </c>
      <c r="E37" s="71" t="s">
        <v>79</v>
      </c>
      <c r="F37" s="70">
        <v>247</v>
      </c>
      <c r="G37" s="23"/>
      <c r="H37" s="23"/>
      <c r="I37" s="36" t="s">
        <v>35</v>
      </c>
      <c r="J37" s="17">
        <f>IF(I37="Less(-)",-1,1)</f>
        <v>1</v>
      </c>
      <c r="K37" s="18" t="s">
        <v>45</v>
      </c>
      <c r="L37" s="18" t="s">
        <v>6</v>
      </c>
      <c r="M37" s="44"/>
      <c r="N37" s="23"/>
      <c r="O37" s="23"/>
      <c r="P37" s="43"/>
      <c r="Q37" s="23"/>
      <c r="R37" s="23"/>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0">
        <f>total_amount_ba($B$2,$D$2,D37,F37,J37,K37,M37)</f>
        <v>247</v>
      </c>
      <c r="BB37" s="66">
        <f>BA37+SUM(N37:AZ37)</f>
        <v>247</v>
      </c>
      <c r="BC37" s="41" t="str">
        <f t="shared" si="6"/>
        <v>INR  Two Hundred &amp; Forty Seven  Only</v>
      </c>
      <c r="IE37" s="22">
        <v>2</v>
      </c>
      <c r="IF37" s="22" t="s">
        <v>32</v>
      </c>
      <c r="IG37" s="22" t="s">
        <v>39</v>
      </c>
      <c r="IH37" s="22">
        <v>10</v>
      </c>
      <c r="II37" s="22" t="s">
        <v>34</v>
      </c>
    </row>
    <row r="38" spans="1:243" s="21" customFormat="1" ht="34.5" customHeight="1">
      <c r="A38" s="46" t="s">
        <v>43</v>
      </c>
      <c r="B38" s="47"/>
      <c r="C38" s="48"/>
      <c r="D38" s="49"/>
      <c r="E38" s="49"/>
      <c r="F38" s="49"/>
      <c r="G38" s="49"/>
      <c r="H38" s="50"/>
      <c r="I38" s="50"/>
      <c r="J38" s="50"/>
      <c r="K38" s="50"/>
      <c r="L38" s="51"/>
      <c r="BA38" s="61">
        <f>SUM(BA13:BA37)</f>
        <v>216621</v>
      </c>
      <c r="BB38" s="65">
        <f>SUM(BB13:BB37)</f>
        <v>216621</v>
      </c>
      <c r="BC38" s="41" t="str">
        <f>SpellNumber($E$2,BB38)</f>
        <v>INR  Two Lakh Sixteen Thousand Six Hundred &amp; Twenty One  Only</v>
      </c>
      <c r="IE38" s="22">
        <v>4</v>
      </c>
      <c r="IF38" s="22" t="s">
        <v>37</v>
      </c>
      <c r="IG38" s="22" t="s">
        <v>42</v>
      </c>
      <c r="IH38" s="22">
        <v>10</v>
      </c>
      <c r="II38" s="22" t="s">
        <v>34</v>
      </c>
    </row>
    <row r="39" spans="1:243" s="26" customFormat="1" ht="33.75" customHeight="1">
      <c r="A39" s="47" t="s">
        <v>47</v>
      </c>
      <c r="B39" s="52"/>
      <c r="C39" s="24"/>
      <c r="D39" s="53"/>
      <c r="E39" s="54" t="s">
        <v>53</v>
      </c>
      <c r="F39" s="63"/>
      <c r="G39" s="55"/>
      <c r="H39" s="25"/>
      <c r="I39" s="25"/>
      <c r="J39" s="25"/>
      <c r="K39" s="56"/>
      <c r="L39" s="57"/>
      <c r="M39" s="58"/>
      <c r="O39" s="21"/>
      <c r="P39" s="21"/>
      <c r="Q39" s="21"/>
      <c r="R39" s="21"/>
      <c r="S39" s="21"/>
      <c r="BA39" s="62">
        <f>IF(ISBLANK(F39),0,IF(E39="Excess (+)",ROUND(BA38+(BA38*F39),2),IF(E39="Less (-)",ROUND(BA38+(BA38*F39*(-1)),2),IF(E39="At Par",BA38,0))))</f>
        <v>0</v>
      </c>
      <c r="BB39" s="64">
        <f>ROUND(BA39,0)</f>
        <v>0</v>
      </c>
      <c r="BC39" s="41" t="str">
        <f>SpellNumber($E$2,BA39)</f>
        <v>INR Zero Only</v>
      </c>
      <c r="IE39" s="27"/>
      <c r="IF39" s="27"/>
      <c r="IG39" s="27"/>
      <c r="IH39" s="27"/>
      <c r="II39" s="27"/>
    </row>
    <row r="40" spans="1:243" s="26" customFormat="1" ht="41.25" customHeight="1">
      <c r="A40" s="46" t="s">
        <v>46</v>
      </c>
      <c r="B40" s="46"/>
      <c r="C40" s="76" t="str">
        <f>SpellNumber($E$2,BA39)</f>
        <v>INR Zero Only</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IE40" s="27"/>
      <c r="IF40" s="27"/>
      <c r="IG40" s="27"/>
      <c r="IH40" s="27"/>
      <c r="II40" s="27"/>
    </row>
    <row r="41" spans="3:243" s="12" customFormat="1" ht="15">
      <c r="C41" s="28"/>
      <c r="D41" s="28"/>
      <c r="E41" s="28"/>
      <c r="F41" s="28"/>
      <c r="G41" s="28"/>
      <c r="H41" s="28"/>
      <c r="I41" s="28"/>
      <c r="J41" s="28"/>
      <c r="K41" s="28"/>
      <c r="L41" s="28"/>
      <c r="M41" s="28"/>
      <c r="O41" s="28"/>
      <c r="BA41" s="28"/>
      <c r="BC41" s="28"/>
      <c r="IE41" s="13"/>
      <c r="IF41" s="13"/>
      <c r="IG41" s="13"/>
      <c r="IH41" s="13"/>
      <c r="II41" s="13"/>
    </row>
  </sheetData>
  <sheetProtection password="EEC8" sheet="1" selectLockedCells="1"/>
  <mergeCells count="8">
    <mergeCell ref="A9:BC9"/>
    <mergeCell ref="C40:BC40"/>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M15:M19 M21:M30 M32:M34 M36:M37">
      <formula1>0</formula1>
      <formula2>999999999999999</formula2>
    </dataValidation>
    <dataValidation allowBlank="1" showInputMessage="1" showErrorMessage="1" promptTitle="Item Description" prompt="Please enter Item Description in text" sqref="B29:B34 B37 B18:B23 B2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InputMessage="1" showErrorMessage="1" sqref="C2">
      <formula1>"Normal, SingleWindow, Alternate"</formula1>
    </dataValidation>
    <dataValidation type="list" allowBlank="1" showInputMessage="1" showErrorMessage="1" sqref="E39">
      <formula1>"Select, Excess (+), Less (-)"</formula1>
    </dataValidation>
    <dataValidation type="list" allowBlank="1" showInputMessage="1" showErrorMessage="1" sqref="L35 L36 L13 L14 L15 L16 L17 L18 L19 L20 L21 L22 L23 L24 L25 L26 L27 L28 L29 L30 L31 L32 L33 L34 L37">
      <formula1>"INR"</formula1>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allowBlank="1" showInputMessage="1" showErrorMessage="1" promptTitle="Units" prompt="Please enter Units in text" sqref="E13:E37"/>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allowBlank="1" showInputMessage="1" showErrorMessage="1" promptTitle="Itemcode/Make" prompt="Please enter text" sqref="C13:C37"/>
    <dataValidation type="decimal" allowBlank="1" showInputMessage="1" showErrorMessage="1" errorTitle="Invalid Entry" error="Only Numeric Values are allowed. " sqref="A13:A37">
      <formula1>0</formula1>
      <formula2>999999999999999</formula2>
    </dataValidation>
    <dataValidation type="list" showInputMessage="1" showErrorMessage="1" sqref="I13:I37">
      <formula1>"Excess(+), Less(-)"</formula1>
    </dataValidation>
    <dataValidation allowBlank="1" showInputMessage="1" showErrorMessage="1" promptTitle="Addition / Deduction" prompt="Please Choose the correct One" sqref="J13:J37"/>
    <dataValidation type="list" allowBlank="1" showInputMessage="1" showErrorMessage="1" sqref="K13:K3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2022-12-05T07:48:00Z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