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<sst xmlns="http://schemas.openxmlformats.org/spreadsheetml/2006/main" count="349" uniqueCount="120">
  <si>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</si>
  <si>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</si>
  <si>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</si>
  <si>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</si>
  <si>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</si>
  <si>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</si>
  <si>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</si>
  <si>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</si>
  <si>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</si>
  <si>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</si>
  <si>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</si>
  <si>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</si>
  <si>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</si>
  <si>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</si>
  <si>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</si>
  <si>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</si>
  <si>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</si>
  <si>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</si>
  <si>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</si>
  <si>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</si>
  <si>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</si>
  <si>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</si>
  <si>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</si>
  <si>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</si>
  <si>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</si>
  <si>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</si>
  <si>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</si>
  <si>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</si>
  <si>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</si>
  <si>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</si>
  <si>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</si>
  <si>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</si>
  <si>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</si>
  <si>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</si>
  <si>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</si>
  <si>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</si>
  <si>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</si>
  <si>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</si>
  <si>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</si>
  <si>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</si>
  <si>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</si>
  <si>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</si>
  <si>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</si>
  <si>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</si>
  <si>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</si>
  <si>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</si>
  <si>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</si>
  <si>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</si>
  <si>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</si>
  <si>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</si>
  <si>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</si>
  <si>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</si>
  <si>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</si>
  <si>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</si>
  <si>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</si>
  <si>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Providing and making UPS power points in NCL-309, 310A, B, D, E, F, G &amp; H.</t>
  </si>
  <si>
    <t>Tender Inviting Authority: Executive Engineer (Elect.)</t>
  </si>
  <si>
    <t xml:space="preserve">Supplying and drawing following sizes of FRLS PVC insulated copper conductor, single core cable in the existing surface/ recessed steel/ PVC conduit as required. </t>
  </si>
  <si>
    <t xml:space="preserve">3 x 1.5 sq. mm </t>
  </si>
  <si>
    <t xml:space="preserve">3 x 2.5 sq. mm </t>
  </si>
  <si>
    <t>3 x 10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</si>
  <si>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</si>
  <si>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</si>
  <si>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</si>
  <si>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</si>
  <si>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</si>
  <si>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</si>
  <si>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</si>
  <si>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</si>
  <si>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</si>
  <si>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</si>
  <si>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separation partitions</t>
  </si>
  <si>
    <t>Joints for 85mm width cover</t>
  </si>
  <si>
    <t>base joints</t>
  </si>
  <si>
    <t>S &amp; F following size of steel flexible pipe along with the accessories on surface etc as required</t>
  </si>
  <si>
    <t>25 mm</t>
  </si>
  <si>
    <t>Supplying, installation of Clip-on frame with finishing plate for 85mm cover for DLP plastic trunking 105mm x 50mm  etc. as reqd.</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</si>
  <si>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</si>
  <si>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</si>
  <si>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</si>
  <si>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6 A pin 2/3 pin socket outlet </t>
  </si>
  <si>
    <t>S&amp;F, Copper tube / reducer/ lug  terminals suitable for following size of conductor.</t>
  </si>
  <si>
    <t>6 /10/16 Sq.mm.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</si>
  <si>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</si>
  <si>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</si>
  <si>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</si>
  <si>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</si>
  <si>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</si>
  <si>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Metre</t>
  </si>
  <si>
    <t>Meter</t>
  </si>
  <si>
    <t>Nos.</t>
  </si>
  <si>
    <t xml:space="preserve">No.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</si>
  <si>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</si>
  <si>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</si>
  <si>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</si>
  <si>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</si>
  <si>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</si>
  <si>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</si>
  <si>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</si>
  <si>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</si>
  <si>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</si>
  <si>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</si>
  <si>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</si>
  <si>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</si>
  <si>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</si>
  <si>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</si>
  <si>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</si>
  <si>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</si>
  <si>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</si>
  <si>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</si>
  <si>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</si>
  <si>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</si>
  <si>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</si>
  <si>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</si>
  <si>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</si>
  <si>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</si>
  <si>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</si>
  <si>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</si>
  <si>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</si>
  <si>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Contract No:  19/Elect/2022/ 275         Dated: 27.09.2022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</si>
</sst>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6"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2" fontId="6" fillId="0" borderId="16" xfId="59" applyNumberFormat="1" applyFont="1" applyFill="1" applyBorder="1" applyAlignment="1">
      <alignment vertical="top"/>
      <protection/>
    </xf>
    <xf numFmtId="2" fontId="6" fillId="0" borderId="20"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0" fontId="2" fillId="0" borderId="11" xfId="59" applyNumberFormat="1" applyFont="1" applyFill="1" applyBorder="1" applyAlignment="1">
      <alignment horizontal="right" vertical="top"/>
      <protection/>
    </xf>
    <xf numFmtId="172"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8"/>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44.57421875" style="27" customWidth="1"/>
    <col min="3" max="3" width="41.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0"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2" t="s">
        <v>56</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55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119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70">
        <v>1</v>
      </c>
      <c r="B13" s="71" t="s">
        <v>57</v>
      </c>
      <c r="C13" s="33" t="s">
        <v>33</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6"/>
      <c r="BB13" s="67"/>
      <c r="BC13" s="37"/>
      <c r="IE13" s="21">
        <v>1</v>
      </c>
      <c r="IF13" s="21" t="s">
        <v>32</v>
      </c>
      <c r="IG13" s="21" t="s">
        <v>33</v>
      </c>
      <c r="IH13" s="21">
        <v>10</v>
      </c>
      <c r="II13" s="21" t="s">
        <v>34</v>
      </c>
    </row>
    <row r="14" spans="1:243" s="20" customFormat="1" ht="28.5">
      <c r="A14" s="70">
        <v>1.1</v>
      </c>
      <c r="B14" s="71" t="s">
        <v>58</v>
      </c>
      <c r="C14" s="33" t="s">
        <v>39</v>
      </c>
      <c r="D14" s="52">
        <v>90</v>
      </c>
      <c r="E14" s="72" t="s">
        <v>88</v>
      </c>
      <c r="F14" s="52">
        <v>83</v>
      </c>
      <c r="G14" s="22"/>
      <c r="H14" s="16"/>
      <c r="I14" s="35" t="s">
        <v>36</v>
      </c>
      <c r="J14" s="17">
        <f>IF(I14="Less(-)",-1,1)</f>
        <v>1</v>
      </c>
      <c r="K14" s="18" t="s">
        <v>46</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8">
        <f>total_amount_ba($B$2,$D$2,D14,F14,J14,K14,M14)</f>
        <v>7470</v>
      </c>
      <c r="BB14" s="69">
        <f>BA14+SUM(N14:AZ14)</f>
        <v>7470</v>
      </c>
      <c r="BC14" s="37" t="str">
        <f>SpellNumber(L14,BB14)</f>
        <v>INR  Seven Thousand Four Hundred &amp; Seventy  Only</v>
      </c>
      <c r="IE14" s="21">
        <v>1.01</v>
      </c>
      <c r="IF14" s="21" t="s">
        <v>37</v>
      </c>
      <c r="IG14" s="21" t="s">
        <v>33</v>
      </c>
      <c r="IH14" s="21">
        <v>123.223</v>
      </c>
      <c r="II14" s="21" t="s">
        <v>35</v>
      </c>
    </row>
    <row r="15" spans="1:243" s="20" customFormat="1" ht="15.75">
      <c r="A15" s="70">
        <v>1.2</v>
      </c>
      <c r="B15" s="71" t="s">
        <v>59</v>
      </c>
      <c r="C15" s="33" t="s">
        <v>40</v>
      </c>
      <c r="D15" s="52">
        <v>100</v>
      </c>
      <c r="E15" s="72" t="s">
        <v>88</v>
      </c>
      <c r="F15" s="52">
        <v>120</v>
      </c>
      <c r="G15" s="22"/>
      <c r="H15" s="22"/>
      <c r="I15" s="35" t="s">
        <v>36</v>
      </c>
      <c r="J15" s="17">
        <f>IF(I15="Less(-)",-1,1)</f>
        <v>1</v>
      </c>
      <c r="K15" s="18" t="s">
        <v>46</v>
      </c>
      <c r="L15" s="18" t="s">
        <v>6</v>
      </c>
      <c r="M15" s="38"/>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8">
        <f>total_amount_ba($B$2,$D$2,D15,F15,J15,K15,M15)</f>
        <v>12000</v>
      </c>
      <c r="BB15" s="69">
        <f>BA15+SUM(N15:AZ15)</f>
        <v>12000</v>
      </c>
      <c r="BC15" s="37" t="str">
        <f>SpellNumber(L15,BB15)</f>
        <v>INR  Twelve Thousand    Only</v>
      </c>
      <c r="IE15" s="21">
        <v>1.02</v>
      </c>
      <c r="IF15" s="21" t="s">
        <v>38</v>
      </c>
      <c r="IG15" s="21" t="s">
        <v>39</v>
      </c>
      <c r="IH15" s="21">
        <v>213</v>
      </c>
      <c r="II15" s="21" t="s">
        <v>35</v>
      </c>
    </row>
    <row r="16" spans="1:243" s="20" customFormat="1" ht="28.5">
      <c r="A16" s="70">
        <v>1.3</v>
      </c>
      <c r="B16" s="73" t="s">
        <v>60</v>
      </c>
      <c r="C16" s="33" t="s">
        <v>42</v>
      </c>
      <c r="D16" s="52">
        <v>60</v>
      </c>
      <c r="E16" s="74" t="s">
        <v>89</v>
      </c>
      <c r="F16" s="52">
        <v>519</v>
      </c>
      <c r="G16" s="22"/>
      <c r="H16" s="22"/>
      <c r="I16" s="35" t="s">
        <v>36</v>
      </c>
      <c r="J16" s="17">
        <f>IF(I16="Less(-)",-1,1)</f>
        <v>1</v>
      </c>
      <c r="K16" s="18" t="s">
        <v>46</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8">
        <f>total_amount_ba($B$2,$D$2,D16,F16,J16,K16,M16)</f>
        <v>31140</v>
      </c>
      <c r="BB16" s="69">
        <f>BA16+SUM(N16:AZ16)</f>
        <v>31140</v>
      </c>
      <c r="BC16" s="37" t="str">
        <f>SpellNumber(L16,BB16)</f>
        <v>INR  Thirty One Thousand One Hundred &amp; Forty  Only</v>
      </c>
      <c r="IE16" s="21">
        <v>2</v>
      </c>
      <c r="IF16" s="21" t="s">
        <v>32</v>
      </c>
      <c r="IG16" s="21" t="s">
        <v>40</v>
      </c>
      <c r="IH16" s="21">
        <v>10</v>
      </c>
      <c r="II16" s="21" t="s">
        <v>35</v>
      </c>
    </row>
    <row r="17" spans="1:243" s="20" customFormat="1" ht="63">
      <c r="A17" s="70">
        <v>2</v>
      </c>
      <c r="B17" s="73" t="s">
        <v>61</v>
      </c>
      <c r="C17" s="33" t="s">
        <v>43</v>
      </c>
      <c r="D17" s="52">
        <v>60</v>
      </c>
      <c r="E17" s="74" t="s">
        <v>89</v>
      </c>
      <c r="F17" s="52">
        <v>217</v>
      </c>
      <c r="G17" s="22"/>
      <c r="H17" s="22"/>
      <c r="I17" s="35" t="s">
        <v>36</v>
      </c>
      <c r="J17" s="17">
        <f>IF(I17="Less(-)",-1,1)</f>
        <v>1</v>
      </c>
      <c r="K17" s="18" t="s">
        <v>46</v>
      </c>
      <c r="L17" s="18" t="s">
        <v>6</v>
      </c>
      <c r="M17" s="38"/>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8">
        <f>total_amount_ba($B$2,$D$2,D17,F17,J17,K17,M17)</f>
        <v>13020</v>
      </c>
      <c r="BB17" s="69">
        <f>BA17+SUM(N17:AZ17)</f>
        <v>13020</v>
      </c>
      <c r="BC17" s="37" t="str">
        <f>SpellNumber(L17,BB17)</f>
        <v>INR  Thirteen Thousand  &amp;Twenty  Only</v>
      </c>
      <c r="IE17" s="21">
        <v>3</v>
      </c>
      <c r="IF17" s="21" t="s">
        <v>41</v>
      </c>
      <c r="IG17" s="21" t="s">
        <v>42</v>
      </c>
      <c r="IH17" s="21">
        <v>10</v>
      </c>
      <c r="II17" s="21" t="s">
        <v>35</v>
      </c>
    </row>
    <row r="18" spans="1:243" s="20" customFormat="1" ht="63">
      <c r="A18" s="70">
        <v>3</v>
      </c>
      <c r="B18" s="73" t="s">
        <v>62</v>
      </c>
      <c r="C18" s="33" t="s">
        <v>92</v>
      </c>
      <c r="D18" s="52"/>
      <c r="E18" s="15"/>
      <c r="F18" s="35"/>
      <c r="G18" s="16"/>
      <c r="H18" s="16"/>
      <c r="I18" s="35"/>
      <c r="J18" s="17"/>
      <c r="K18" s="18"/>
      <c r="L18" s="18"/>
      <c r="M18" s="19"/>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6"/>
      <c r="BB18" s="67"/>
      <c r="BC18" s="37"/>
      <c r="IE18" s="21">
        <v>1.01</v>
      </c>
      <c r="IF18" s="21" t="s">
        <v>37</v>
      </c>
      <c r="IG18" s="21" t="s">
        <v>33</v>
      </c>
      <c r="IH18" s="21">
        <v>123.223</v>
      </c>
      <c r="II18" s="21" t="s">
        <v>35</v>
      </c>
    </row>
    <row r="19" spans="1:243" s="20" customFormat="1" ht="15.75">
      <c r="A19" s="70">
        <v>3.1</v>
      </c>
      <c r="B19" s="73" t="s">
        <v>63</v>
      </c>
      <c r="C19" s="33" t="s">
        <v>93</v>
      </c>
      <c r="D19" s="52">
        <v>2</v>
      </c>
      <c r="E19" s="74" t="s">
        <v>90</v>
      </c>
      <c r="F19" s="52">
        <v>143</v>
      </c>
      <c r="G19" s="22"/>
      <c r="H19" s="22"/>
      <c r="I19" s="35" t="s">
        <v>36</v>
      </c>
      <c r="J19" s="17">
        <f>IF(I19="Less(-)",-1,1)</f>
        <v>1</v>
      </c>
      <c r="K19" s="18" t="s">
        <v>46</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9"/>
      <c r="AV19" s="36"/>
      <c r="AW19" s="36"/>
      <c r="AX19" s="36"/>
      <c r="AY19" s="36"/>
      <c r="AZ19" s="36"/>
      <c r="BA19" s="68">
        <f>total_amount_ba($B$2,$D$2,D19,F19,J19,K19,M19)</f>
        <v>286</v>
      </c>
      <c r="BB19" s="69">
        <f>BA19+SUM(N19:AZ19)</f>
        <v>286</v>
      </c>
      <c r="BC19" s="37" t="str">
        <f>SpellNumber(L19,BB19)</f>
        <v>INR  Two Hundred &amp; Eighty Six  Only</v>
      </c>
      <c r="IE19" s="21">
        <v>1.02</v>
      </c>
      <c r="IF19" s="21" t="s">
        <v>38</v>
      </c>
      <c r="IG19" s="21" t="s">
        <v>39</v>
      </c>
      <c r="IH19" s="21">
        <v>213</v>
      </c>
      <c r="II19" s="21" t="s">
        <v>35</v>
      </c>
    </row>
    <row r="20" spans="1:243" s="20" customFormat="1" ht="15.75">
      <c r="A20" s="70">
        <v>3.2</v>
      </c>
      <c r="B20" s="73" t="s">
        <v>64</v>
      </c>
      <c r="C20" s="33" t="s">
        <v>94</v>
      </c>
      <c r="D20" s="52">
        <v>4</v>
      </c>
      <c r="E20" s="74" t="s">
        <v>90</v>
      </c>
      <c r="F20" s="52">
        <v>137</v>
      </c>
      <c r="G20" s="22"/>
      <c r="H20" s="22"/>
      <c r="I20" s="35" t="s">
        <v>36</v>
      </c>
      <c r="J20" s="17">
        <f>IF(I20="Less(-)",-1,1)</f>
        <v>1</v>
      </c>
      <c r="K20" s="18" t="s">
        <v>46</v>
      </c>
      <c r="L20" s="18" t="s">
        <v>6</v>
      </c>
      <c r="M20" s="38"/>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8">
        <f>total_amount_ba($B$2,$D$2,D20,F20,J20,K20,M20)</f>
        <v>548</v>
      </c>
      <c r="BB20" s="69">
        <f>BA20+SUM(N20:AZ20)</f>
        <v>548</v>
      </c>
      <c r="BC20" s="37" t="str">
        <f>SpellNumber(L20,BB20)</f>
        <v>INR  Five Hundred &amp; Forty Eight  Only</v>
      </c>
      <c r="IE20" s="21">
        <v>2</v>
      </c>
      <c r="IF20" s="21" t="s">
        <v>32</v>
      </c>
      <c r="IG20" s="21" t="s">
        <v>40</v>
      </c>
      <c r="IH20" s="21">
        <v>10</v>
      </c>
      <c r="II20" s="21" t="s">
        <v>35</v>
      </c>
    </row>
    <row r="21" spans="1:243" s="20" customFormat="1" ht="15.75">
      <c r="A21" s="70">
        <v>3.3</v>
      </c>
      <c r="B21" s="73" t="s">
        <v>65</v>
      </c>
      <c r="C21" s="33" t="s">
        <v>95</v>
      </c>
      <c r="D21" s="52">
        <v>6</v>
      </c>
      <c r="E21" s="74" t="s">
        <v>90</v>
      </c>
      <c r="F21" s="52">
        <v>117</v>
      </c>
      <c r="G21" s="22"/>
      <c r="H21" s="22"/>
      <c r="I21" s="35" t="s">
        <v>36</v>
      </c>
      <c r="J21" s="17">
        <f>IF(I21="Less(-)",-1,1)</f>
        <v>1</v>
      </c>
      <c r="K21" s="18" t="s">
        <v>46</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8">
        <f>total_amount_ba($B$2,$D$2,D21,F21,J21,K21,M21)</f>
        <v>702</v>
      </c>
      <c r="BB21" s="69">
        <f>BA21+SUM(N21:AZ21)</f>
        <v>702</v>
      </c>
      <c r="BC21" s="37" t="str">
        <f>SpellNumber(L21,BB21)</f>
        <v>INR  Seven Hundred &amp; Two  Only</v>
      </c>
      <c r="IE21" s="21">
        <v>3</v>
      </c>
      <c r="IF21" s="21" t="s">
        <v>41</v>
      </c>
      <c r="IG21" s="21" t="s">
        <v>42</v>
      </c>
      <c r="IH21" s="21">
        <v>10</v>
      </c>
      <c r="II21" s="21" t="s">
        <v>35</v>
      </c>
    </row>
    <row r="22" spans="1:243" s="20" customFormat="1" ht="15.75">
      <c r="A22" s="70">
        <v>3.4</v>
      </c>
      <c r="B22" s="73" t="s">
        <v>66</v>
      </c>
      <c r="C22" s="33" t="s">
        <v>96</v>
      </c>
      <c r="D22" s="52">
        <v>2</v>
      </c>
      <c r="E22" s="74" t="s">
        <v>90</v>
      </c>
      <c r="F22" s="52">
        <v>136</v>
      </c>
      <c r="G22" s="22"/>
      <c r="H22" s="22"/>
      <c r="I22" s="35" t="s">
        <v>36</v>
      </c>
      <c r="J22" s="17">
        <f>IF(I22="Less(-)",-1,1)</f>
        <v>1</v>
      </c>
      <c r="K22" s="18" t="s">
        <v>46</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8">
        <f>total_amount_ba($B$2,$D$2,D22,F22,J22,K22,M22)</f>
        <v>272</v>
      </c>
      <c r="BB22" s="69">
        <f>BA22+SUM(N22:AZ22)</f>
        <v>272</v>
      </c>
      <c r="BC22" s="37" t="str">
        <f>SpellNumber(L22,BB22)</f>
        <v>INR  Two Hundred &amp; Seventy Two  Only</v>
      </c>
      <c r="IE22" s="21">
        <v>1.01</v>
      </c>
      <c r="IF22" s="21" t="s">
        <v>37</v>
      </c>
      <c r="IG22" s="21" t="s">
        <v>33</v>
      </c>
      <c r="IH22" s="21">
        <v>123.223</v>
      </c>
      <c r="II22" s="21" t="s">
        <v>35</v>
      </c>
    </row>
    <row r="23" spans="1:243" s="20" customFormat="1" ht="63">
      <c r="A23" s="70">
        <v>4</v>
      </c>
      <c r="B23" s="73" t="s">
        <v>67</v>
      </c>
      <c r="C23" s="33" t="s">
        <v>97</v>
      </c>
      <c r="D23" s="52">
        <v>20</v>
      </c>
      <c r="E23" s="74" t="s">
        <v>89</v>
      </c>
      <c r="F23" s="52">
        <v>936</v>
      </c>
      <c r="G23" s="22"/>
      <c r="H23" s="22"/>
      <c r="I23" s="35" t="s">
        <v>36</v>
      </c>
      <c r="J23" s="17">
        <f>IF(I23="Less(-)",-1,1)</f>
        <v>1</v>
      </c>
      <c r="K23" s="18" t="s">
        <v>46</v>
      </c>
      <c r="L23" s="18" t="s">
        <v>6</v>
      </c>
      <c r="M23" s="38"/>
      <c r="N23" s="22"/>
      <c r="O23" s="22"/>
      <c r="P23" s="36"/>
      <c r="Q23" s="22"/>
      <c r="R23" s="22"/>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8">
        <f>total_amount_ba($B$2,$D$2,D23,F23,J23,K23,M23)</f>
        <v>18720</v>
      </c>
      <c r="BB23" s="69">
        <f>BA23+SUM(N23:AZ23)</f>
        <v>18720</v>
      </c>
      <c r="BC23" s="37" t="str">
        <f>SpellNumber(L23,BB23)</f>
        <v>INR  Eighteen Thousand Seven Hundred &amp; Twenty  Only</v>
      </c>
      <c r="IE23" s="21">
        <v>1.02</v>
      </c>
      <c r="IF23" s="21" t="s">
        <v>38</v>
      </c>
      <c r="IG23" s="21" t="s">
        <v>39</v>
      </c>
      <c r="IH23" s="21">
        <v>213</v>
      </c>
      <c r="II23" s="21" t="s">
        <v>35</v>
      </c>
    </row>
    <row r="24" spans="1:243" s="20" customFormat="1" ht="63">
      <c r="A24" s="70">
        <v>5</v>
      </c>
      <c r="B24" s="73" t="s">
        <v>68</v>
      </c>
      <c r="C24" s="33" t="s">
        <v>98</v>
      </c>
      <c r="D24" s="52"/>
      <c r="E24" s="15"/>
      <c r="F24" s="35"/>
      <c r="G24" s="16"/>
      <c r="H24" s="16"/>
      <c r="I24" s="35"/>
      <c r="J24" s="17"/>
      <c r="K24" s="18"/>
      <c r="L24" s="18"/>
      <c r="M24" s="19"/>
      <c r="N24" s="22"/>
      <c r="O24" s="22"/>
      <c r="P24" s="36"/>
      <c r="Q24" s="22"/>
      <c r="R24" s="22"/>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6"/>
      <c r="BB24" s="67"/>
      <c r="BC24" s="37"/>
      <c r="IE24" s="21">
        <v>2</v>
      </c>
      <c r="IF24" s="21" t="s">
        <v>32</v>
      </c>
      <c r="IG24" s="21" t="s">
        <v>40</v>
      </c>
      <c r="IH24" s="21">
        <v>10</v>
      </c>
      <c r="II24" s="21" t="s">
        <v>35</v>
      </c>
    </row>
    <row r="25" spans="1:243" s="20" customFormat="1" ht="28.5">
      <c r="A25" s="70">
        <v>5.1</v>
      </c>
      <c r="B25" s="73" t="s">
        <v>69</v>
      </c>
      <c r="C25" s="33" t="s">
        <v>99</v>
      </c>
      <c r="D25" s="52">
        <v>15</v>
      </c>
      <c r="E25" s="74" t="s">
        <v>89</v>
      </c>
      <c r="F25" s="52">
        <v>413</v>
      </c>
      <c r="G25" s="22"/>
      <c r="H25" s="22"/>
      <c r="I25" s="35" t="s">
        <v>36</v>
      </c>
      <c r="J25" s="17">
        <f aca="true" t="shared" si="0" ref="J25:J30">IF(I25="Less(-)",-1,1)</f>
        <v>1</v>
      </c>
      <c r="K25" s="18" t="s">
        <v>46</v>
      </c>
      <c r="L25" s="18" t="s">
        <v>6</v>
      </c>
      <c r="M25" s="38"/>
      <c r="N25" s="22"/>
      <c r="O25" s="22"/>
      <c r="P25" s="36"/>
      <c r="Q25" s="22"/>
      <c r="R25" s="22"/>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8">
        <f aca="true" t="shared" si="1" ref="BA25:BA30">total_amount_ba($B$2,$D$2,D25,F25,J25,K25,M25)</f>
        <v>6195</v>
      </c>
      <c r="BB25" s="69">
        <f aca="true" t="shared" si="2" ref="BB25:BB30">BA25+SUM(N25:AZ25)</f>
        <v>6195</v>
      </c>
      <c r="BC25" s="37" t="str">
        <f aca="true" t="shared" si="3" ref="BC25:BC30">SpellNumber(L25,BB25)</f>
        <v>INR  Six Thousand One Hundred &amp; Ninety Five  Only</v>
      </c>
      <c r="IE25" s="21">
        <v>1.01</v>
      </c>
      <c r="IF25" s="21" t="s">
        <v>37</v>
      </c>
      <c r="IG25" s="21" t="s">
        <v>33</v>
      </c>
      <c r="IH25" s="21">
        <v>123.223</v>
      </c>
      <c r="II25" s="21" t="s">
        <v>35</v>
      </c>
    </row>
    <row r="26" spans="1:243" s="20" customFormat="1" ht="28.5">
      <c r="A26" s="70">
        <v>5.2</v>
      </c>
      <c r="B26" s="73" t="s">
        <v>63</v>
      </c>
      <c r="C26" s="33" t="s">
        <v>100</v>
      </c>
      <c r="D26" s="52">
        <v>34</v>
      </c>
      <c r="E26" s="74" t="s">
        <v>90</v>
      </c>
      <c r="F26" s="52">
        <v>185</v>
      </c>
      <c r="G26" s="22"/>
      <c r="H26" s="22"/>
      <c r="I26" s="35" t="s">
        <v>36</v>
      </c>
      <c r="J26" s="17">
        <f t="shared" si="0"/>
        <v>1</v>
      </c>
      <c r="K26" s="18" t="s">
        <v>46</v>
      </c>
      <c r="L26" s="18" t="s">
        <v>6</v>
      </c>
      <c r="M26" s="38"/>
      <c r="N26" s="22"/>
      <c r="O26" s="22"/>
      <c r="P26" s="36"/>
      <c r="Q26" s="22"/>
      <c r="R26" s="22"/>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8">
        <f t="shared" si="1"/>
        <v>6290</v>
      </c>
      <c r="BB26" s="69">
        <f t="shared" si="2"/>
        <v>6290</v>
      </c>
      <c r="BC26" s="37" t="str">
        <f t="shared" si="3"/>
        <v>INR  Six Thousand Two Hundred &amp; Ninety  Only</v>
      </c>
      <c r="IE26" s="21">
        <v>1.02</v>
      </c>
      <c r="IF26" s="21" t="s">
        <v>38</v>
      </c>
      <c r="IG26" s="21" t="s">
        <v>39</v>
      </c>
      <c r="IH26" s="21">
        <v>213</v>
      </c>
      <c r="II26" s="21" t="s">
        <v>35</v>
      </c>
    </row>
    <row r="27" spans="1:243" s="20" customFormat="1" ht="31.5">
      <c r="A27" s="70">
        <v>5.3</v>
      </c>
      <c r="B27" s="73" t="s">
        <v>70</v>
      </c>
      <c r="C27" s="33" t="s">
        <v>101</v>
      </c>
      <c r="D27" s="52">
        <v>2</v>
      </c>
      <c r="E27" s="74" t="s">
        <v>90</v>
      </c>
      <c r="F27" s="52">
        <v>510</v>
      </c>
      <c r="G27" s="22"/>
      <c r="H27" s="22"/>
      <c r="I27" s="35" t="s">
        <v>36</v>
      </c>
      <c r="J27" s="17">
        <f t="shared" si="0"/>
        <v>1</v>
      </c>
      <c r="K27" s="18" t="s">
        <v>46</v>
      </c>
      <c r="L27" s="18" t="s">
        <v>6</v>
      </c>
      <c r="M27" s="38"/>
      <c r="N27" s="22"/>
      <c r="O27" s="22"/>
      <c r="P27" s="36"/>
      <c r="Q27" s="22"/>
      <c r="R27" s="22"/>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8">
        <f t="shared" si="1"/>
        <v>1020</v>
      </c>
      <c r="BB27" s="69">
        <f t="shared" si="2"/>
        <v>1020</v>
      </c>
      <c r="BC27" s="37" t="str">
        <f t="shared" si="3"/>
        <v>INR  One Thousand  &amp;Twenty  Only</v>
      </c>
      <c r="IE27" s="21">
        <v>1.02</v>
      </c>
      <c r="IF27" s="21" t="s">
        <v>38</v>
      </c>
      <c r="IG27" s="21" t="s">
        <v>39</v>
      </c>
      <c r="IH27" s="21">
        <v>213</v>
      </c>
      <c r="II27" s="21" t="s">
        <v>35</v>
      </c>
    </row>
    <row r="28" spans="1:243" s="20" customFormat="1" ht="28.5">
      <c r="A28" s="70">
        <v>5.4</v>
      </c>
      <c r="B28" s="73" t="s">
        <v>71</v>
      </c>
      <c r="C28" s="33" t="s">
        <v>102</v>
      </c>
      <c r="D28" s="52">
        <v>5</v>
      </c>
      <c r="E28" s="74" t="s">
        <v>89</v>
      </c>
      <c r="F28" s="52">
        <v>248</v>
      </c>
      <c r="G28" s="22"/>
      <c r="H28" s="22"/>
      <c r="I28" s="35" t="s">
        <v>36</v>
      </c>
      <c r="J28" s="17">
        <f t="shared" si="0"/>
        <v>1</v>
      </c>
      <c r="K28" s="18" t="s">
        <v>46</v>
      </c>
      <c r="L28" s="18" t="s">
        <v>6</v>
      </c>
      <c r="M28" s="38"/>
      <c r="N28" s="22"/>
      <c r="O28" s="22"/>
      <c r="P28" s="36"/>
      <c r="Q28" s="22"/>
      <c r="R28" s="22"/>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8">
        <f t="shared" si="1"/>
        <v>1240</v>
      </c>
      <c r="BB28" s="69">
        <f t="shared" si="2"/>
        <v>1240</v>
      </c>
      <c r="BC28" s="37" t="str">
        <f t="shared" si="3"/>
        <v>INR  One Thousand Two Hundred &amp; Forty  Only</v>
      </c>
      <c r="IE28" s="21">
        <v>2</v>
      </c>
      <c r="IF28" s="21" t="s">
        <v>32</v>
      </c>
      <c r="IG28" s="21" t="s">
        <v>40</v>
      </c>
      <c r="IH28" s="21">
        <v>10</v>
      </c>
      <c r="II28" s="21" t="s">
        <v>35</v>
      </c>
    </row>
    <row r="29" spans="1:243" s="20" customFormat="1" ht="28.5">
      <c r="A29" s="70">
        <v>5.5</v>
      </c>
      <c r="B29" s="73" t="s">
        <v>72</v>
      </c>
      <c r="C29" s="33" t="s">
        <v>103</v>
      </c>
      <c r="D29" s="52">
        <v>8</v>
      </c>
      <c r="E29" s="74" t="s">
        <v>90</v>
      </c>
      <c r="F29" s="52">
        <v>215</v>
      </c>
      <c r="G29" s="22"/>
      <c r="H29" s="22"/>
      <c r="I29" s="35" t="s">
        <v>36</v>
      </c>
      <c r="J29" s="17">
        <f t="shared" si="0"/>
        <v>1</v>
      </c>
      <c r="K29" s="18" t="s">
        <v>46</v>
      </c>
      <c r="L29" s="18" t="s">
        <v>6</v>
      </c>
      <c r="M29" s="38"/>
      <c r="N29" s="22"/>
      <c r="O29" s="22"/>
      <c r="P29" s="36"/>
      <c r="Q29" s="22"/>
      <c r="R29" s="22"/>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8">
        <f t="shared" si="1"/>
        <v>1720</v>
      </c>
      <c r="BB29" s="69">
        <f t="shared" si="2"/>
        <v>1720</v>
      </c>
      <c r="BC29" s="37" t="str">
        <f t="shared" si="3"/>
        <v>INR  One Thousand Seven Hundred &amp; Twenty  Only</v>
      </c>
      <c r="IE29" s="21">
        <v>1.01</v>
      </c>
      <c r="IF29" s="21" t="s">
        <v>37</v>
      </c>
      <c r="IG29" s="21" t="s">
        <v>33</v>
      </c>
      <c r="IH29" s="21">
        <v>123.223</v>
      </c>
      <c r="II29" s="21" t="s">
        <v>35</v>
      </c>
    </row>
    <row r="30" spans="1:243" s="20" customFormat="1" ht="28.5">
      <c r="A30" s="70">
        <v>5.6</v>
      </c>
      <c r="B30" s="73" t="s">
        <v>73</v>
      </c>
      <c r="C30" s="33" t="s">
        <v>104</v>
      </c>
      <c r="D30" s="52">
        <v>16</v>
      </c>
      <c r="E30" s="74" t="s">
        <v>90</v>
      </c>
      <c r="F30" s="52">
        <v>85</v>
      </c>
      <c r="G30" s="22"/>
      <c r="H30" s="22"/>
      <c r="I30" s="35" t="s">
        <v>36</v>
      </c>
      <c r="J30" s="17">
        <f t="shared" si="0"/>
        <v>1</v>
      </c>
      <c r="K30" s="18" t="s">
        <v>46</v>
      </c>
      <c r="L30" s="18" t="s">
        <v>6</v>
      </c>
      <c r="M30" s="38"/>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8">
        <f t="shared" si="1"/>
        <v>1360</v>
      </c>
      <c r="BB30" s="69">
        <f t="shared" si="2"/>
        <v>1360</v>
      </c>
      <c r="BC30" s="37" t="str">
        <f t="shared" si="3"/>
        <v>INR  One Thousand Three Hundred &amp; Sixty  Only</v>
      </c>
      <c r="IE30" s="21">
        <v>1.02</v>
      </c>
      <c r="IF30" s="21" t="s">
        <v>38</v>
      </c>
      <c r="IG30" s="21" t="s">
        <v>39</v>
      </c>
      <c r="IH30" s="21">
        <v>213</v>
      </c>
      <c r="II30" s="21" t="s">
        <v>35</v>
      </c>
    </row>
    <row r="31" spans="1:243" s="20" customFormat="1" ht="47.25">
      <c r="A31" s="70">
        <v>6</v>
      </c>
      <c r="B31" s="73" t="s">
        <v>74</v>
      </c>
      <c r="C31" s="33" t="s">
        <v>105</v>
      </c>
      <c r="D31" s="52"/>
      <c r="E31" s="15"/>
      <c r="F31" s="35"/>
      <c r="G31" s="16"/>
      <c r="H31" s="16"/>
      <c r="I31" s="35"/>
      <c r="J31" s="17"/>
      <c r="K31" s="18"/>
      <c r="L31" s="18"/>
      <c r="M31" s="19"/>
      <c r="N31" s="22"/>
      <c r="O31" s="22"/>
      <c r="P31" s="36"/>
      <c r="Q31" s="22"/>
      <c r="R31" s="22"/>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6"/>
      <c r="BB31" s="67"/>
      <c r="BC31" s="37"/>
      <c r="IE31" s="21">
        <v>2</v>
      </c>
      <c r="IF31" s="21" t="s">
        <v>32</v>
      </c>
      <c r="IG31" s="21" t="s">
        <v>40</v>
      </c>
      <c r="IH31" s="21">
        <v>10</v>
      </c>
      <c r="II31" s="21" t="s">
        <v>35</v>
      </c>
    </row>
    <row r="32" spans="1:243" s="20" customFormat="1" ht="15.75">
      <c r="A32" s="70">
        <v>6.1</v>
      </c>
      <c r="B32" s="73" t="s">
        <v>75</v>
      </c>
      <c r="C32" s="33" t="s">
        <v>106</v>
      </c>
      <c r="D32" s="52">
        <v>5</v>
      </c>
      <c r="E32" s="74" t="s">
        <v>89</v>
      </c>
      <c r="F32" s="52">
        <v>70</v>
      </c>
      <c r="G32" s="22"/>
      <c r="H32" s="22"/>
      <c r="I32" s="35" t="s">
        <v>36</v>
      </c>
      <c r="J32" s="17">
        <f>IF(I32="Less(-)",-1,1)</f>
        <v>1</v>
      </c>
      <c r="K32" s="18" t="s">
        <v>46</v>
      </c>
      <c r="L32" s="18" t="s">
        <v>6</v>
      </c>
      <c r="M32" s="38"/>
      <c r="N32" s="22"/>
      <c r="O32" s="22"/>
      <c r="P32" s="36"/>
      <c r="Q32" s="22"/>
      <c r="R32" s="22"/>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8">
        <f>total_amount_ba($B$2,$D$2,D32,F32,J32,K32,M32)</f>
        <v>350</v>
      </c>
      <c r="BB32" s="69">
        <f>BA32+SUM(N32:AZ32)</f>
        <v>350</v>
      </c>
      <c r="BC32" s="37" t="str">
        <f>SpellNumber(L32,BB32)</f>
        <v>INR  Three Hundred &amp; Fifty  Only</v>
      </c>
      <c r="IE32" s="21">
        <v>1.01</v>
      </c>
      <c r="IF32" s="21" t="s">
        <v>37</v>
      </c>
      <c r="IG32" s="21" t="s">
        <v>33</v>
      </c>
      <c r="IH32" s="21">
        <v>123.223</v>
      </c>
      <c r="II32" s="21" t="s">
        <v>35</v>
      </c>
    </row>
    <row r="33" spans="1:243" s="20" customFormat="1" ht="63">
      <c r="A33" s="70">
        <v>7</v>
      </c>
      <c r="B33" s="73" t="s">
        <v>76</v>
      </c>
      <c r="C33" s="33" t="s">
        <v>107</v>
      </c>
      <c r="D33" s="52"/>
      <c r="E33" s="15"/>
      <c r="F33" s="35"/>
      <c r="G33" s="16"/>
      <c r="H33" s="16"/>
      <c r="I33" s="35"/>
      <c r="J33" s="17"/>
      <c r="K33" s="18"/>
      <c r="L33" s="18"/>
      <c r="M33" s="19"/>
      <c r="N33" s="22"/>
      <c r="O33" s="22"/>
      <c r="P33" s="36"/>
      <c r="Q33" s="22"/>
      <c r="R33" s="2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6"/>
      <c r="BB33" s="67"/>
      <c r="BC33" s="37"/>
      <c r="IE33" s="21">
        <v>1.02</v>
      </c>
      <c r="IF33" s="21" t="s">
        <v>38</v>
      </c>
      <c r="IG33" s="21" t="s">
        <v>39</v>
      </c>
      <c r="IH33" s="21">
        <v>213</v>
      </c>
      <c r="II33" s="21" t="s">
        <v>35</v>
      </c>
    </row>
    <row r="34" spans="1:243" s="20" customFormat="1" ht="28.5">
      <c r="A34" s="70">
        <v>7.1</v>
      </c>
      <c r="B34" s="73" t="s">
        <v>77</v>
      </c>
      <c r="C34" s="33" t="s">
        <v>108</v>
      </c>
      <c r="D34" s="52">
        <v>32</v>
      </c>
      <c r="E34" s="74" t="s">
        <v>90</v>
      </c>
      <c r="F34" s="52">
        <v>381</v>
      </c>
      <c r="G34" s="22"/>
      <c r="H34" s="22"/>
      <c r="I34" s="35" t="s">
        <v>36</v>
      </c>
      <c r="J34" s="17">
        <f>IF(I34="Less(-)",-1,1)</f>
        <v>1</v>
      </c>
      <c r="K34" s="18" t="s">
        <v>46</v>
      </c>
      <c r="L34" s="18" t="s">
        <v>6</v>
      </c>
      <c r="M34" s="38"/>
      <c r="N34" s="22"/>
      <c r="O34" s="22"/>
      <c r="P34" s="36"/>
      <c r="Q34" s="22"/>
      <c r="R34" s="22"/>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8">
        <f>total_amount_ba($B$2,$D$2,D34,F34,J34,K34,M34)</f>
        <v>12192</v>
      </c>
      <c r="BB34" s="69">
        <f>BA34+SUM(N34:AZ34)</f>
        <v>12192</v>
      </c>
      <c r="BC34" s="37" t="str">
        <f>SpellNumber(L34,BB34)</f>
        <v>INR  Twelve Thousand One Hundred &amp; Ninety Two  Only</v>
      </c>
      <c r="IE34" s="21">
        <v>1.02</v>
      </c>
      <c r="IF34" s="21" t="s">
        <v>38</v>
      </c>
      <c r="IG34" s="21" t="s">
        <v>39</v>
      </c>
      <c r="IH34" s="21">
        <v>213</v>
      </c>
      <c r="II34" s="21" t="s">
        <v>35</v>
      </c>
    </row>
    <row r="35" spans="1:243" s="20" customFormat="1" ht="94.5">
      <c r="A35" s="70">
        <v>8</v>
      </c>
      <c r="B35" s="71" t="s">
        <v>78</v>
      </c>
      <c r="C35" s="33" t="s">
        <v>109</v>
      </c>
      <c r="D35" s="52"/>
      <c r="E35" s="15"/>
      <c r="F35" s="35"/>
      <c r="G35" s="16"/>
      <c r="H35" s="16"/>
      <c r="I35" s="35"/>
      <c r="J35" s="17"/>
      <c r="K35" s="18"/>
      <c r="L35" s="18"/>
      <c r="M35" s="19"/>
      <c r="N35" s="22"/>
      <c r="O35" s="22"/>
      <c r="P35" s="36"/>
      <c r="Q35" s="22"/>
      <c r="R35" s="22"/>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6"/>
      <c r="BB35" s="67"/>
      <c r="BC35" s="37"/>
      <c r="IE35" s="21">
        <v>2</v>
      </c>
      <c r="IF35" s="21" t="s">
        <v>32</v>
      </c>
      <c r="IG35" s="21" t="s">
        <v>40</v>
      </c>
      <c r="IH35" s="21">
        <v>10</v>
      </c>
      <c r="II35" s="21" t="s">
        <v>35</v>
      </c>
    </row>
    <row r="36" spans="1:243" s="20" customFormat="1" ht="28.5">
      <c r="A36" s="70">
        <v>8.1</v>
      </c>
      <c r="B36" s="71" t="s">
        <v>79</v>
      </c>
      <c r="C36" s="33" t="s">
        <v>110</v>
      </c>
      <c r="D36" s="52">
        <v>64</v>
      </c>
      <c r="E36" s="72" t="s">
        <v>91</v>
      </c>
      <c r="F36" s="52">
        <v>231</v>
      </c>
      <c r="G36" s="22"/>
      <c r="H36" s="22"/>
      <c r="I36" s="35" t="s">
        <v>36</v>
      </c>
      <c r="J36" s="17">
        <f>IF(I36="Less(-)",-1,1)</f>
        <v>1</v>
      </c>
      <c r="K36" s="18" t="s">
        <v>46</v>
      </c>
      <c r="L36" s="18" t="s">
        <v>6</v>
      </c>
      <c r="M36" s="38"/>
      <c r="N36" s="22"/>
      <c r="O36" s="22"/>
      <c r="P36" s="36"/>
      <c r="Q36" s="22"/>
      <c r="R36" s="22"/>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8">
        <f>total_amount_ba($B$2,$D$2,D36,F36,J36,K36,M36)</f>
        <v>14784</v>
      </c>
      <c r="BB36" s="69">
        <f>BA36+SUM(N36:AZ36)</f>
        <v>14784</v>
      </c>
      <c r="BC36" s="37" t="str">
        <f>SpellNumber(L36,BB36)</f>
        <v>INR  Fourteen Thousand Seven Hundred &amp; Eighty Four  Only</v>
      </c>
      <c r="IE36" s="21">
        <v>1.01</v>
      </c>
      <c r="IF36" s="21" t="s">
        <v>37</v>
      </c>
      <c r="IG36" s="21" t="s">
        <v>33</v>
      </c>
      <c r="IH36" s="21">
        <v>123.223</v>
      </c>
      <c r="II36" s="21" t="s">
        <v>35</v>
      </c>
    </row>
    <row r="37" spans="1:243" s="20" customFormat="1" ht="28.5">
      <c r="A37" s="70">
        <v>8.2</v>
      </c>
      <c r="B37" s="71" t="s">
        <v>80</v>
      </c>
      <c r="C37" s="33" t="s">
        <v>111</v>
      </c>
      <c r="D37" s="52">
        <v>64</v>
      </c>
      <c r="E37" s="72" t="s">
        <v>91</v>
      </c>
      <c r="F37" s="52">
        <v>386</v>
      </c>
      <c r="G37" s="22"/>
      <c r="H37" s="22"/>
      <c r="I37" s="35" t="s">
        <v>36</v>
      </c>
      <c r="J37" s="17">
        <f>IF(I37="Less(-)",-1,1)</f>
        <v>1</v>
      </c>
      <c r="K37" s="18" t="s">
        <v>46</v>
      </c>
      <c r="L37" s="18" t="s">
        <v>6</v>
      </c>
      <c r="M37" s="38"/>
      <c r="N37" s="22"/>
      <c r="O37" s="22"/>
      <c r="P37" s="36"/>
      <c r="Q37" s="22"/>
      <c r="R37" s="2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8">
        <f>total_amount_ba($B$2,$D$2,D37,F37,J37,K37,M37)</f>
        <v>24704</v>
      </c>
      <c r="BB37" s="69">
        <f>BA37+SUM(N37:AZ37)</f>
        <v>24704</v>
      </c>
      <c r="BC37" s="37" t="str">
        <f>SpellNumber(L37,BB37)</f>
        <v>INR  Twenty Four Thousand Seven Hundred &amp; Four  Only</v>
      </c>
      <c r="IE37" s="21">
        <v>1.02</v>
      </c>
      <c r="IF37" s="21" t="s">
        <v>38</v>
      </c>
      <c r="IG37" s="21" t="s">
        <v>39</v>
      </c>
      <c r="IH37" s="21">
        <v>213</v>
      </c>
      <c r="II37" s="21" t="s">
        <v>35</v>
      </c>
    </row>
    <row r="38" spans="1:243" s="20" customFormat="1" ht="31.5">
      <c r="A38" s="70">
        <v>9</v>
      </c>
      <c r="B38" s="73" t="s">
        <v>81</v>
      </c>
      <c r="C38" s="33" t="s">
        <v>112</v>
      </c>
      <c r="D38" s="52"/>
      <c r="E38" s="15"/>
      <c r="F38" s="35"/>
      <c r="G38" s="16"/>
      <c r="H38" s="16"/>
      <c r="I38" s="35"/>
      <c r="J38" s="17"/>
      <c r="K38" s="18"/>
      <c r="L38" s="18"/>
      <c r="M38" s="19"/>
      <c r="N38" s="22"/>
      <c r="O38" s="22"/>
      <c r="P38" s="36"/>
      <c r="Q38" s="22"/>
      <c r="R38" s="22"/>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6"/>
      <c r="BB38" s="67"/>
      <c r="BC38" s="37"/>
      <c r="IE38" s="21">
        <v>1.02</v>
      </c>
      <c r="IF38" s="21" t="s">
        <v>38</v>
      </c>
      <c r="IG38" s="21" t="s">
        <v>39</v>
      </c>
      <c r="IH38" s="21">
        <v>213</v>
      </c>
      <c r="II38" s="21" t="s">
        <v>35</v>
      </c>
    </row>
    <row r="39" spans="1:243" s="20" customFormat="1" ht="15.75">
      <c r="A39" s="70">
        <v>9.1</v>
      </c>
      <c r="B39" s="73" t="s">
        <v>82</v>
      </c>
      <c r="C39" s="33" t="s">
        <v>113</v>
      </c>
      <c r="D39" s="52">
        <v>6</v>
      </c>
      <c r="E39" s="74" t="s">
        <v>90</v>
      </c>
      <c r="F39" s="52">
        <v>31</v>
      </c>
      <c r="G39" s="22"/>
      <c r="H39" s="22"/>
      <c r="I39" s="35" t="s">
        <v>36</v>
      </c>
      <c r="J39" s="17">
        <f>IF(I39="Less(-)",-1,1)</f>
        <v>1</v>
      </c>
      <c r="K39" s="18" t="s">
        <v>46</v>
      </c>
      <c r="L39" s="18" t="s">
        <v>6</v>
      </c>
      <c r="M39" s="38"/>
      <c r="N39" s="22"/>
      <c r="O39" s="22"/>
      <c r="P39" s="36"/>
      <c r="Q39" s="22"/>
      <c r="R39" s="22"/>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8">
        <f>total_amount_ba($B$2,$D$2,D39,F39,J39,K39,M39)</f>
        <v>186</v>
      </c>
      <c r="BB39" s="69">
        <f>BA39+SUM(N39:AZ39)</f>
        <v>186</v>
      </c>
      <c r="BC39" s="37" t="str">
        <f>SpellNumber(L39,BB39)</f>
        <v>INR  One Hundred &amp; Eighty Six  Only</v>
      </c>
      <c r="IE39" s="21">
        <v>2</v>
      </c>
      <c r="IF39" s="21" t="s">
        <v>32</v>
      </c>
      <c r="IG39" s="21" t="s">
        <v>40</v>
      </c>
      <c r="IH39" s="21">
        <v>10</v>
      </c>
      <c r="II39" s="21" t="s">
        <v>35</v>
      </c>
    </row>
    <row r="40" spans="1:243" s="20" customFormat="1" ht="110.25">
      <c r="A40" s="70">
        <v>10</v>
      </c>
      <c r="B40" s="71" t="s">
        <v>83</v>
      </c>
      <c r="C40" s="33" t="s">
        <v>114</v>
      </c>
      <c r="D40" s="52"/>
      <c r="E40" s="15"/>
      <c r="F40" s="35"/>
      <c r="G40" s="16"/>
      <c r="H40" s="16"/>
      <c r="I40" s="35"/>
      <c r="J40" s="17"/>
      <c r="K40" s="18"/>
      <c r="L40" s="18"/>
      <c r="M40" s="19"/>
      <c r="N40" s="22"/>
      <c r="O40" s="22"/>
      <c r="P40" s="36"/>
      <c r="Q40" s="22"/>
      <c r="R40" s="22"/>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6"/>
      <c r="BB40" s="67"/>
      <c r="BC40" s="37"/>
      <c r="IE40" s="21">
        <v>1.01</v>
      </c>
      <c r="IF40" s="21" t="s">
        <v>37</v>
      </c>
      <c r="IG40" s="21" t="s">
        <v>33</v>
      </c>
      <c r="IH40" s="21">
        <v>123.223</v>
      </c>
      <c r="II40" s="21" t="s">
        <v>35</v>
      </c>
    </row>
    <row r="41" spans="1:243" s="20" customFormat="1" ht="15.75">
      <c r="A41" s="70">
        <v>10.1</v>
      </c>
      <c r="B41" s="71" t="s">
        <v>84</v>
      </c>
      <c r="C41" s="33" t="s">
        <v>115</v>
      </c>
      <c r="D41" s="52">
        <v>1</v>
      </c>
      <c r="E41" s="72" t="s">
        <v>91</v>
      </c>
      <c r="F41" s="52">
        <v>2270</v>
      </c>
      <c r="G41" s="22"/>
      <c r="H41" s="22"/>
      <c r="I41" s="35" t="s">
        <v>36</v>
      </c>
      <c r="J41" s="17">
        <f>IF(I41="Less(-)",-1,1)</f>
        <v>1</v>
      </c>
      <c r="K41" s="18" t="s">
        <v>46</v>
      </c>
      <c r="L41" s="18" t="s">
        <v>6</v>
      </c>
      <c r="M41" s="38"/>
      <c r="N41" s="22"/>
      <c r="O41" s="22"/>
      <c r="P41" s="36"/>
      <c r="Q41" s="22"/>
      <c r="R41" s="22"/>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8">
        <f>total_amount_ba($B$2,$D$2,D41,F41,J41,K41,M41)</f>
        <v>2270</v>
      </c>
      <c r="BB41" s="69">
        <f>BA41+SUM(N41:AZ41)</f>
        <v>2270</v>
      </c>
      <c r="BC41" s="37" t="str">
        <f>SpellNumber(L41,BB41)</f>
        <v>INR  Two Thousand Two Hundred &amp; Seventy  Only</v>
      </c>
      <c r="IE41" s="21">
        <v>1.02</v>
      </c>
      <c r="IF41" s="21" t="s">
        <v>38</v>
      </c>
      <c r="IG41" s="21" t="s">
        <v>39</v>
      </c>
      <c r="IH41" s="21">
        <v>213</v>
      </c>
      <c r="II41" s="21" t="s">
        <v>35</v>
      </c>
    </row>
    <row r="42" spans="1:243" s="20" customFormat="1" ht="78.75">
      <c r="A42" s="70">
        <v>11</v>
      </c>
      <c r="B42" s="71" t="s">
        <v>85</v>
      </c>
      <c r="C42" s="33" t="s">
        <v>116</v>
      </c>
      <c r="D42" s="52"/>
      <c r="E42" s="15"/>
      <c r="F42" s="35"/>
      <c r="G42" s="16"/>
      <c r="H42" s="16"/>
      <c r="I42" s="35"/>
      <c r="J42" s="17"/>
      <c r="K42" s="18"/>
      <c r="L42" s="18"/>
      <c r="M42" s="19"/>
      <c r="N42" s="22"/>
      <c r="O42" s="22"/>
      <c r="P42" s="36"/>
      <c r="Q42" s="22"/>
      <c r="R42" s="22"/>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6"/>
      <c r="BB42" s="67"/>
      <c r="BC42" s="37"/>
      <c r="IE42" s="21">
        <v>2</v>
      </c>
      <c r="IF42" s="21" t="s">
        <v>32</v>
      </c>
      <c r="IG42" s="21" t="s">
        <v>40</v>
      </c>
      <c r="IH42" s="21">
        <v>10</v>
      </c>
      <c r="II42" s="21" t="s">
        <v>35</v>
      </c>
    </row>
    <row r="43" spans="1:243" s="20" customFormat="1" ht="28.5">
      <c r="A43" s="70">
        <v>11.1</v>
      </c>
      <c r="B43" s="71" t="s">
        <v>86</v>
      </c>
      <c r="C43" s="33" t="s">
        <v>117</v>
      </c>
      <c r="D43" s="51">
        <v>8</v>
      </c>
      <c r="E43" s="72" t="s">
        <v>91</v>
      </c>
      <c r="F43" s="52">
        <v>224</v>
      </c>
      <c r="G43" s="22"/>
      <c r="H43" s="40"/>
      <c r="I43" s="35" t="s">
        <v>36</v>
      </c>
      <c r="J43" s="17">
        <f>IF(I43="Less(-)",-1,1)</f>
        <v>1</v>
      </c>
      <c r="K43" s="18" t="s">
        <v>46</v>
      </c>
      <c r="L43" s="18" t="s">
        <v>6</v>
      </c>
      <c r="M43" s="38"/>
      <c r="N43" s="22"/>
      <c r="O43" s="22"/>
      <c r="P43" s="36"/>
      <c r="Q43" s="22"/>
      <c r="R43" s="22"/>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8">
        <f>total_amount_ba($B$2,$D$2,D43,F43,J43,K43,M43)</f>
        <v>1792</v>
      </c>
      <c r="BB43" s="69">
        <f>BA43+SUM(N43:AZ43)</f>
        <v>1792</v>
      </c>
      <c r="BC43" s="37" t="str">
        <f>SpellNumber(L43,BB43)</f>
        <v>INR  One Thousand Seven Hundred &amp; Ninety Two  Only</v>
      </c>
      <c r="IE43" s="21">
        <v>3</v>
      </c>
      <c r="IF43" s="21" t="s">
        <v>41</v>
      </c>
      <c r="IG43" s="21" t="s">
        <v>42</v>
      </c>
      <c r="IH43" s="21">
        <v>10</v>
      </c>
      <c r="II43" s="21" t="s">
        <v>35</v>
      </c>
    </row>
    <row r="44" spans="1:243" s="20" customFormat="1" ht="28.5">
      <c r="A44" s="70">
        <v>11.2</v>
      </c>
      <c r="B44" s="73" t="s">
        <v>87</v>
      </c>
      <c r="C44" s="33" t="s">
        <v>118</v>
      </c>
      <c r="D44" s="51">
        <v>1</v>
      </c>
      <c r="E44" s="74" t="s">
        <v>90</v>
      </c>
      <c r="F44" s="52">
        <v>1374</v>
      </c>
      <c r="G44" s="22"/>
      <c r="H44" s="22"/>
      <c r="I44" s="35" t="s">
        <v>36</v>
      </c>
      <c r="J44" s="17">
        <f>IF(I44="Less(-)",-1,1)</f>
        <v>1</v>
      </c>
      <c r="K44" s="18" t="s">
        <v>46</v>
      </c>
      <c r="L44" s="18" t="s">
        <v>6</v>
      </c>
      <c r="M44" s="38"/>
      <c r="N44" s="22"/>
      <c r="O44" s="22"/>
      <c r="P44" s="36"/>
      <c r="Q44" s="22"/>
      <c r="R44" s="22"/>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8">
        <f>total_amount_ba($B$2,$D$2,D44,F44,J44,K44,M44)</f>
        <v>1374</v>
      </c>
      <c r="BB44" s="69">
        <f>BA44+SUM(N44:AZ44)</f>
        <v>1374</v>
      </c>
      <c r="BC44" s="37" t="str">
        <f>SpellNumber(L44,BB44)</f>
        <v>INR  One Thousand Three Hundred &amp; Seventy Four  Only</v>
      </c>
      <c r="IE44" s="21">
        <v>1.01</v>
      </c>
      <c r="IF44" s="21" t="s">
        <v>37</v>
      </c>
      <c r="IG44" s="21" t="s">
        <v>33</v>
      </c>
      <c r="IH44" s="21">
        <v>123.223</v>
      </c>
      <c r="II44" s="21" t="s">
        <v>35</v>
      </c>
    </row>
    <row r="45" spans="1:243" s="20" customFormat="1" ht="34.5" customHeight="1">
      <c r="A45" s="57" t="s">
        <v>44</v>
      </c>
      <c r="B45" s="58"/>
      <c r="C45" s="59"/>
      <c r="D45" s="60"/>
      <c r="E45" s="60"/>
      <c r="F45" s="60"/>
      <c r="G45" s="60"/>
      <c r="H45" s="61"/>
      <c r="I45" s="61"/>
      <c r="J45" s="61"/>
      <c r="K45" s="61"/>
      <c r="L45" s="62"/>
      <c r="BA45" s="63">
        <f>SUM(BA13:BA44)</f>
        <v>159635</v>
      </c>
      <c r="BB45" s="64">
        <f>SUM(BB13:BB44)</f>
        <v>159635</v>
      </c>
      <c r="BC45" s="65" t="str">
        <f>SpellNumber($E$2,BB45)</f>
        <v>INR  One Lakh Fifty Nine Thousand Six Hundred &amp; Thirty Five  Only</v>
      </c>
      <c r="IE45" s="21">
        <v>4</v>
      </c>
      <c r="IF45" s="21" t="s">
        <v>38</v>
      </c>
      <c r="IG45" s="21" t="s">
        <v>43</v>
      </c>
      <c r="IH45" s="21">
        <v>10</v>
      </c>
      <c r="II45" s="21" t="s">
        <v>35</v>
      </c>
    </row>
    <row r="46" spans="1:243" s="25" customFormat="1" ht="33.75" customHeight="1">
      <c r="A46" s="42" t="s">
        <v>48</v>
      </c>
      <c r="B46" s="43"/>
      <c r="C46" s="23"/>
      <c r="D46" s="44"/>
      <c r="E46" s="45" t="s">
        <v>54</v>
      </c>
      <c r="F46" s="54"/>
      <c r="G46" s="46"/>
      <c r="H46" s="24"/>
      <c r="I46" s="24"/>
      <c r="J46" s="24"/>
      <c r="K46" s="47"/>
      <c r="L46" s="48"/>
      <c r="M46" s="49"/>
      <c r="O46" s="20"/>
      <c r="P46" s="20"/>
      <c r="Q46" s="20"/>
      <c r="R46" s="20"/>
      <c r="S46" s="20"/>
      <c r="BA46" s="53">
        <f>IF(ISBLANK(F46),0,IF(E46="Excess (+)",ROUND(BA45+(BA45*F46),2),IF(E46="Less (-)",ROUND(BA45+(BA45*F46*(-1)),2),IF(E46="At Par",BA45,0))))</f>
        <v>0</v>
      </c>
      <c r="BB46" s="55">
        <f>ROUND(BA46,0)</f>
        <v>0</v>
      </c>
      <c r="BC46" s="37" t="str">
        <f>SpellNumber($E$2,BA46)</f>
        <v>INR Zero Only</v>
      </c>
      <c r="IE46" s="26"/>
      <c r="IF46" s="26"/>
      <c r="IG46" s="26"/>
      <c r="IH46" s="26"/>
      <c r="II46" s="26"/>
    </row>
    <row r="47" spans="1:243" s="25" customFormat="1" ht="41.25" customHeight="1">
      <c r="A47" s="41" t="s">
        <v>47</v>
      </c>
      <c r="B47" s="41"/>
      <c r="C47" s="78" t="str">
        <f>SpellNumber($E$2,BA46)</f>
        <v>INR Zero Only</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80"/>
      <c r="IE47" s="26"/>
      <c r="IF47" s="26"/>
      <c r="IG47" s="26"/>
      <c r="IH47" s="26"/>
      <c r="II47" s="26"/>
    </row>
    <row r="48" spans="3:243" s="12" customFormat="1" ht="15">
      <c r="C48" s="27"/>
      <c r="D48" s="27"/>
      <c r="E48" s="27"/>
      <c r="F48" s="27"/>
      <c r="G48" s="27"/>
      <c r="H48" s="27"/>
      <c r="I48" s="27"/>
      <c r="J48" s="27"/>
      <c r="K48" s="27"/>
      <c r="L48" s="27"/>
      <c r="M48" s="27"/>
      <c r="O48" s="27"/>
      <c r="BA48" s="27"/>
      <c r="BC48" s="27"/>
      <c r="IE48" s="13"/>
      <c r="IF48" s="13"/>
      <c r="IG48" s="13"/>
      <c r="IH48" s="13"/>
      <c r="II48" s="13"/>
    </row>
  </sheetData>
  <sheetProtection password="EEC8" sheet="1" selectLockedCells="1"/>
  <mergeCells count="8">
    <mergeCell ref="A9:BC9"/>
    <mergeCell ref="C47:BC4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list" allowBlank="1" showInputMessage="1" showErrorMessage="1" sqref="L41 L42 L43 L13 L14 L15 L16 L17 L18 L19 L20 L21 L22 L23 L24 L25 L26 L27 L28 L29 L30 L31 L32 L33 L34 L35 L36 L37 L38 L39 L40 L4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43 G44:H44 G13:H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3 M25:M30 M32 M34 M36:M37 M39 M41 M43:M44">
      <formula1>0</formula1>
      <formula2>999999999999999</formula2>
    </dataValidation>
    <dataValidation allowBlank="1" showInputMessage="1" showErrorMessage="1" promptTitle="Item Description" prompt="Please enter Item Description in text" sqref="B27:B28 B34:B35 B19:B24 B31 B38:B39 B42"/>
    <dataValidation type="decimal" allowBlank="1" showInputMessage="1" showErrorMessage="1" promptTitle="Rate Entry" prompt="Please enter the Rate in Rupees for this item. " errorTitle="Invaid Entry" error="Only Numeric Values are allowed. " sqref="H4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C2">
      <formula1>"Normal, SingleWindow, Alternate"</formula1>
    </dataValidation>
    <dataValidation type="list" allowBlank="1" showInputMessage="1" showErrorMessage="1" sqref="E46">
      <formula1>"Select, Excess (+), Less (-)"</formula1>
    </dataValidation>
    <dataValidation type="decimal" allowBlank="1" showInputMessage="1" showErrorMessage="1" promptTitle="Quantity" prompt="Please enter the Quantity for this item. " errorTitle="Invalid Entry" error="Only Numeric Values are allowed. " sqref="F13:F44 D13:D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4">
      <formula1>0</formula1>
      <formula2>999999999999999</formula2>
    </dataValidation>
    <dataValidation type="list" showInputMessage="1" showErrorMessage="1" sqref="I13:I44">
      <formula1>"Excess(+), Less(-)"</formula1>
    </dataValidation>
    <dataValidation allowBlank="1" showInputMessage="1" showErrorMessage="1" promptTitle="Addition / Deduction" prompt="Please Choose the correct One" sqref="J13:J44"/>
    <dataValidation type="list" allowBlank="1" showInputMessage="1" showErrorMessage="1" sqref="K13:K4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2022-09-27T05:50:44Z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