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<sst xmlns="http://schemas.openxmlformats.org/spreadsheetml/2006/main" count="111" uniqueCount="55">
  <si>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</si>
  <si>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</si>
  <si>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</si>
  <si>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</si>
  <si>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</si>
  <si>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</si>
  <si>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</si>
  <si>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</si>
  <si>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</si>
  <si>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</si>
  <si>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</si>
  <si>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</si>
  <si>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</si>
  <si>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</si>
  <si>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</si>
  <si>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</si>
  <si>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</si>
  <si>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</si>
  <si>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</si>
  <si>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</si>
  <si>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</si>
  <si>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</si>
  <si>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</si>
  <si>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</si>
  <si>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</si>
  <si>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</si>
  <si>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</si>
  <si>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</si>
  <si>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</si>
  <si>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</si>
  <si>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</si>
  <si>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</si>
  <si>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</si>
  <si>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</si>
  <si>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</si>
  <si>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</si>
  <si>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</si>
  <si>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</si>
  <si>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</si>
  <si>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</si>
  <si>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</si>
  <si>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</si>
  <si>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</si>
  <si>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</si>
  <si>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</si>
  <si>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</si>
  <si>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</si>
  <si>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</si>
  <si>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</si>
  <si>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</si>
  <si>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 (Elect.)</t>
  </si>
  <si>
    <t>Name of Work: Replacement of old and defected batteries installed in DG House/ substation No. 1, 2, 4, 9, 11, Hall-13 &amp; MS Type-2 in the campus</t>
  </si>
  <si>
    <t>12v &amp; 180Ah</t>
  </si>
  <si>
    <r>
      <t>Supply of batteries of following rating &amp; capacity for DG sets installed at various DG Houses/Substations under buy back of old  &amp; replaced batteries</t>
    </r>
    <r>
      <rPr>
        <b/>
        <sz val="12"/>
        <color indexed="8"/>
        <rFont val="Calibri"/>
        <family val="2"/>
      </rPr>
      <t xml:space="preserve"> </t>
    </r>
    <r>
      <rPr>
        <sz val="12"/>
        <color indexed="8"/>
        <rFont val="Calibri"/>
        <family val="2"/>
      </rPr>
      <t>(Make 180 AH Exide express heavy duty Battery Model XP 1800)</t>
    </r>
  </si>
  <si>
    <t>Contract No:  08/Elect/2022/146   Dated 22.06.2022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</si>
</sst>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color indexed="8"/>
      <name val="Calibri"/>
      <family val="2"/>
    </font>
    <font>
      <b/>
      <sz val="12"/>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2"/>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2"/>
      <color rgb="FF000000"/>
      <name val="Courier New"/>
      <family val="3"/>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6" xfId="59" applyNumberFormat="1" applyFont="1" applyFill="1" applyBorder="1" applyAlignment="1">
      <alignment horizontal="right" vertical="top"/>
      <protection/>
    </xf>
    <xf numFmtId="2" fontId="6" fillId="0" borderId="17" xfId="59" applyNumberFormat="1" applyFont="1" applyFill="1" applyBorder="1" applyAlignment="1">
      <alignment vertical="top"/>
      <protection/>
    </xf>
    <xf numFmtId="0" fontId="69" fillId="0" borderId="10" xfId="59" applyNumberFormat="1" applyFont="1" applyFill="1" applyBorder="1" applyAlignment="1">
      <alignment horizontal="center" vertical="top" wrapText="1"/>
      <protection/>
    </xf>
    <xf numFmtId="0" fontId="73" fillId="0" borderId="11" xfId="59" applyNumberFormat="1" applyFont="1" applyFill="1" applyBorder="1" applyAlignment="1">
      <alignment horizontal="left" wrapText="1" readingOrder="1"/>
      <protection/>
    </xf>
    <xf numFmtId="172" fontId="19" fillId="0" borderId="11" xfId="59" applyNumberFormat="1" applyFont="1" applyFill="1" applyBorder="1" applyAlignment="1">
      <alignment vertical="top"/>
      <protection/>
    </xf>
    <xf numFmtId="0" fontId="19" fillId="0" borderId="11" xfId="57" applyNumberFormat="1" applyFont="1" applyFill="1" applyBorder="1" applyAlignment="1">
      <alignment horizontal="left" vertical="top"/>
      <protection/>
    </xf>
    <xf numFmtId="0" fontId="19" fillId="0" borderId="11" xfId="59" applyNumberFormat="1" applyFont="1" applyFill="1" applyBorder="1" applyAlignment="1">
      <alignment vertical="top"/>
      <protection/>
    </xf>
    <xf numFmtId="0" fontId="20" fillId="0" borderId="11" xfId="57" applyNumberFormat="1" applyFont="1" applyFill="1" applyBorder="1" applyAlignment="1" applyProtection="1">
      <alignment horizontal="right" vertical="top"/>
      <protection/>
    </xf>
    <xf numFmtId="0" fontId="19" fillId="0" borderId="11" xfId="57" applyNumberFormat="1" applyFont="1" applyFill="1" applyBorder="1" applyAlignment="1">
      <alignment vertical="top"/>
      <protection/>
    </xf>
    <xf numFmtId="0" fontId="20" fillId="0" borderId="11" xfId="57" applyNumberFormat="1" applyFont="1" applyFill="1" applyBorder="1" applyAlignment="1" applyProtection="1">
      <alignment horizontal="left" vertical="top"/>
      <protection locked="0"/>
    </xf>
    <xf numFmtId="0" fontId="19" fillId="0" borderId="11" xfId="57" applyNumberFormat="1" applyFont="1" applyFill="1" applyBorder="1" applyAlignment="1" applyProtection="1">
      <alignment vertical="top"/>
      <protection/>
    </xf>
    <xf numFmtId="0" fontId="20" fillId="0" borderId="18" xfId="57" applyNumberFormat="1" applyFont="1" applyFill="1" applyBorder="1" applyAlignment="1" applyProtection="1">
      <alignment horizontal="right" vertical="top"/>
      <protection locked="0"/>
    </xf>
    <xf numFmtId="0" fontId="20" fillId="0" borderId="19" xfId="57" applyNumberFormat="1" applyFont="1" applyFill="1" applyBorder="1" applyAlignment="1" applyProtection="1">
      <alignment horizontal="center" vertical="top" wrapText="1"/>
      <protection locked="0"/>
    </xf>
    <xf numFmtId="0" fontId="20" fillId="0" borderId="11" xfId="57" applyNumberFormat="1" applyFont="1" applyFill="1" applyBorder="1" applyAlignment="1" applyProtection="1">
      <alignment horizontal="center" vertical="top" wrapText="1"/>
      <protection locked="0"/>
    </xf>
    <xf numFmtId="0" fontId="20" fillId="0" borderId="20" xfId="59" applyNumberFormat="1" applyFont="1" applyFill="1" applyBorder="1" applyAlignment="1">
      <alignment horizontal="right" vertical="top"/>
      <protection/>
    </xf>
    <xf numFmtId="172" fontId="20" fillId="0" borderId="20" xfId="59" applyNumberFormat="1" applyFont="1" applyFill="1" applyBorder="1" applyAlignment="1">
      <alignment horizontal="right" vertical="top"/>
      <protection/>
    </xf>
    <xf numFmtId="0" fontId="19" fillId="0" borderId="11" xfId="59" applyNumberFormat="1" applyFont="1" applyFill="1" applyBorder="1" applyAlignment="1">
      <alignment vertical="top" wrapText="1"/>
      <protection/>
    </xf>
    <xf numFmtId="2" fontId="19" fillId="0" borderId="11" xfId="59" applyNumberFormat="1" applyFont="1" applyFill="1" applyBorder="1" applyAlignment="1">
      <alignment vertical="top"/>
      <protection/>
    </xf>
    <xf numFmtId="0" fontId="20" fillId="0" borderId="11" xfId="57" applyNumberFormat="1" applyFont="1" applyFill="1" applyBorder="1" applyAlignment="1" applyProtection="1">
      <alignment horizontal="right" vertical="top"/>
      <protection locked="0"/>
    </xf>
    <xf numFmtId="0" fontId="20" fillId="33" borderId="11" xfId="57" applyNumberFormat="1" applyFont="1" applyFill="1" applyBorder="1" applyAlignment="1" applyProtection="1">
      <alignment horizontal="right" vertical="top"/>
      <protection locked="0"/>
    </xf>
    <xf numFmtId="0" fontId="20" fillId="0" borderId="10" xfId="57" applyNumberFormat="1" applyFont="1" applyFill="1" applyBorder="1" applyAlignment="1" applyProtection="1">
      <alignment horizontal="center" vertical="top" wrapText="1"/>
      <protection locked="0"/>
    </xf>
    <xf numFmtId="2" fontId="20" fillId="0" borderId="20" xfId="59" applyNumberFormat="1" applyFont="1" applyFill="1" applyBorder="1" applyAlignment="1">
      <alignment horizontal="right" vertical="top"/>
      <protection/>
    </xf>
    <xf numFmtId="2" fontId="20" fillId="0" borderId="20" xfId="58" applyNumberFormat="1" applyFont="1" applyFill="1" applyBorder="1" applyAlignment="1">
      <alignment horizontal="right" vertical="top"/>
      <protection/>
    </xf>
    <xf numFmtId="174" fontId="19" fillId="0" borderId="11" xfId="59" applyNumberFormat="1" applyFont="1" applyFill="1" applyBorder="1" applyAlignment="1">
      <alignment horizontal="center" vertical="top"/>
      <protection/>
    </xf>
    <xf numFmtId="0" fontId="19" fillId="0" borderId="11" xfId="57" applyNumberFormat="1" applyFont="1" applyFill="1" applyBorder="1" applyAlignment="1">
      <alignment horizontal="center" vertical="top"/>
      <protection/>
    </xf>
    <xf numFmtId="0" fontId="74" fillId="0" borderId="11" xfId="0" applyFont="1" applyFill="1" applyBorder="1" applyAlignment="1">
      <alignment horizontal="center" vertical="top"/>
    </xf>
    <xf numFmtId="3" fontId="74" fillId="0" borderId="11" xfId="0" applyNumberFormat="1" applyFont="1" applyFill="1" applyBorder="1" applyAlignment="1">
      <alignment horizontal="justify" vertical="top" wrapText="1"/>
    </xf>
    <xf numFmtId="3" fontId="74" fillId="0" borderId="11" xfId="0" applyNumberFormat="1" applyFont="1" applyFill="1" applyBorder="1" applyAlignment="1">
      <alignment horizontal="left" vertical="top"/>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B8" sqref="B8:BC8"/>
    </sheetView>
  </sheetViews>
  <sheetFormatPr defaultColWidth="9.140625" defaultRowHeight="15"/>
  <cols>
    <col min="1" max="1" width="14.8515625" style="21" customWidth="1"/>
    <col min="2" max="2" width="44.57421875" style="21" customWidth="1"/>
    <col min="3" max="3" width="15.0039062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1"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23" t="s">
        <v>3</v>
      </c>
      <c r="B2" s="23" t="s">
        <v>40</v>
      </c>
      <c r="C2" s="23" t="s">
        <v>4</v>
      </c>
      <c r="D2" s="23" t="s">
        <v>5</v>
      </c>
      <c r="E2" s="23" t="s">
        <v>6</v>
      </c>
      <c r="J2" s="4"/>
      <c r="K2" s="4"/>
      <c r="L2" s="4"/>
      <c r="O2" s="2"/>
      <c r="P2" s="2"/>
      <c r="Q2" s="3"/>
    </row>
    <row r="3" spans="1:243" s="1" customFormat="1" ht="30" customHeight="1" hidden="1">
      <c r="A3" s="1" t="s">
        <v>45</v>
      </c>
      <c r="C3" s="1" t="s">
        <v>44</v>
      </c>
      <c r="IE3" s="3"/>
      <c r="IF3" s="3"/>
      <c r="IG3" s="3"/>
      <c r="IH3" s="3"/>
      <c r="II3" s="3"/>
    </row>
    <row r="4" spans="1:243" s="5" customFormat="1" ht="30.75" customHeight="1">
      <c r="A4" s="80"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51</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54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24" t="s">
        <v>46</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48</v>
      </c>
      <c r="G11" s="11"/>
      <c r="H11" s="11"/>
      <c r="I11" s="11" t="s">
        <v>18</v>
      </c>
      <c r="J11" s="11" t="s">
        <v>19</v>
      </c>
      <c r="K11" s="11" t="s">
        <v>20</v>
      </c>
      <c r="L11" s="11" t="s">
        <v>21</v>
      </c>
      <c r="M11" s="25"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47" t="s">
        <v>47</v>
      </c>
      <c r="BB11" s="26" t="s">
        <v>30</v>
      </c>
      <c r="BC11" s="26"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5" customFormat="1" ht="101.25" customHeight="1">
      <c r="A13" s="70">
        <v>1</v>
      </c>
      <c r="B13" s="71" t="s">
        <v>53</v>
      </c>
      <c r="C13" s="48" t="s">
        <v>32</v>
      </c>
      <c r="D13" s="49"/>
      <c r="E13" s="50"/>
      <c r="F13" s="51"/>
      <c r="G13" s="52"/>
      <c r="H13" s="52"/>
      <c r="I13" s="51"/>
      <c r="J13" s="53"/>
      <c r="K13" s="54"/>
      <c r="L13" s="54"/>
      <c r="M13" s="55"/>
      <c r="N13" s="56"/>
      <c r="O13" s="56"/>
      <c r="P13" s="57"/>
      <c r="Q13" s="56"/>
      <c r="R13" s="56"/>
      <c r="S13" s="57"/>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c r="BB13" s="60"/>
      <c r="BC13" s="61"/>
      <c r="IE13" s="16">
        <v>1.01</v>
      </c>
      <c r="IF13" s="16" t="s">
        <v>35</v>
      </c>
      <c r="IG13" s="16" t="s">
        <v>32</v>
      </c>
      <c r="IH13" s="16">
        <v>123.223</v>
      </c>
      <c r="II13" s="16" t="s">
        <v>33</v>
      </c>
    </row>
    <row r="14" spans="1:243" s="15" customFormat="1" ht="38.25" customHeight="1">
      <c r="A14" s="70">
        <v>1.1</v>
      </c>
      <c r="B14" s="72" t="s">
        <v>52</v>
      </c>
      <c r="C14" s="48" t="s">
        <v>37</v>
      </c>
      <c r="D14" s="68">
        <v>27</v>
      </c>
      <c r="E14" s="69" t="s">
        <v>33</v>
      </c>
      <c r="F14" s="62">
        <v>12450</v>
      </c>
      <c r="G14" s="63"/>
      <c r="H14" s="63"/>
      <c r="I14" s="51" t="s">
        <v>34</v>
      </c>
      <c r="J14" s="53">
        <f>IF(I14="Less(-)",-1,1)</f>
        <v>1</v>
      </c>
      <c r="K14" s="54" t="s">
        <v>41</v>
      </c>
      <c r="L14" s="54" t="s">
        <v>6</v>
      </c>
      <c r="M14" s="64"/>
      <c r="N14" s="63"/>
      <c r="O14" s="63"/>
      <c r="P14" s="65"/>
      <c r="Q14" s="63"/>
      <c r="R14" s="63"/>
      <c r="S14" s="65"/>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66">
        <f>total_amount_ba($B$2,$D$2,D14,F14,J14,K14,M14)</f>
        <v>336150</v>
      </c>
      <c r="BB14" s="67">
        <f>BA14+SUM(N14:AZ14)</f>
        <v>336150</v>
      </c>
      <c r="BC14" s="61" t="str">
        <f>SpellNumber(L14,BB14)</f>
        <v>INR  Three Lakh Thirty Six Thousand One Hundred &amp; Fifty  Only</v>
      </c>
      <c r="IE14" s="16">
        <v>1.02</v>
      </c>
      <c r="IF14" s="16" t="s">
        <v>36</v>
      </c>
      <c r="IG14" s="16" t="s">
        <v>37</v>
      </c>
      <c r="IH14" s="16">
        <v>213</v>
      </c>
      <c r="II14" s="16" t="s">
        <v>33</v>
      </c>
    </row>
    <row r="15" spans="1:243" s="15" customFormat="1" ht="34.5" customHeight="1">
      <c r="A15" s="28" t="s">
        <v>39</v>
      </c>
      <c r="B15" s="29"/>
      <c r="C15" s="30"/>
      <c r="D15" s="31"/>
      <c r="E15" s="31"/>
      <c r="F15" s="31"/>
      <c r="G15" s="31"/>
      <c r="H15" s="32"/>
      <c r="I15" s="32"/>
      <c r="J15" s="32"/>
      <c r="K15" s="32"/>
      <c r="L15" s="33"/>
      <c r="BA15" s="42">
        <f>SUM(BA13:BA14)</f>
        <v>336150</v>
      </c>
      <c r="BB15" s="46">
        <f>SUM(BB13:BB14)</f>
        <v>336150</v>
      </c>
      <c r="BC15" s="27" t="str">
        <f>SpellNumber($E$2,BB15)</f>
        <v>INR  Three Lakh Thirty Six Thousand One Hundred &amp; Fifty  Only</v>
      </c>
      <c r="IE15" s="16">
        <v>4</v>
      </c>
      <c r="IF15" s="16" t="s">
        <v>36</v>
      </c>
      <c r="IG15" s="16" t="s">
        <v>38</v>
      </c>
      <c r="IH15" s="16">
        <v>10</v>
      </c>
      <c r="II15" s="16" t="s">
        <v>33</v>
      </c>
    </row>
    <row r="16" spans="1:243" s="19" customFormat="1" ht="33.75" customHeight="1">
      <c r="A16" s="29" t="s">
        <v>43</v>
      </c>
      <c r="B16" s="34"/>
      <c r="C16" s="17"/>
      <c r="D16" s="35"/>
      <c r="E16" s="36" t="s">
        <v>49</v>
      </c>
      <c r="F16" s="44"/>
      <c r="G16" s="37"/>
      <c r="H16" s="18"/>
      <c r="I16" s="18"/>
      <c r="J16" s="18"/>
      <c r="K16" s="38"/>
      <c r="L16" s="39"/>
      <c r="M16" s="40"/>
      <c r="O16" s="15"/>
      <c r="P16" s="15"/>
      <c r="Q16" s="15"/>
      <c r="R16" s="15"/>
      <c r="S16" s="15"/>
      <c r="BA16" s="43">
        <f>IF(ISBLANK(F16),0,IF(E16="Excess (+)",ROUND(BA15+(BA15*F16),2),IF(E16="Less (-)",ROUND(BA15+(BA15*F16*(-1)),2),IF(E16="At Par",BA15,0))))</f>
        <v>0</v>
      </c>
      <c r="BB16" s="45">
        <f>ROUND(BA16,0)</f>
        <v>0</v>
      </c>
      <c r="BC16" s="27" t="str">
        <f>SpellNumber($E$2,BA16)</f>
        <v>INR Zero Only</v>
      </c>
      <c r="IE16" s="20"/>
      <c r="IF16" s="20"/>
      <c r="IG16" s="20"/>
      <c r="IH16" s="20"/>
      <c r="II16" s="20"/>
    </row>
    <row r="17" spans="1:243" s="19" customFormat="1" ht="41.25" customHeight="1">
      <c r="A17" s="28" t="s">
        <v>42</v>
      </c>
      <c r="B17" s="28"/>
      <c r="C17" s="76" t="str">
        <f>SpellNumber($E$2,BA16)</f>
        <v>INR Zero Only</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E17" s="20"/>
      <c r="IF17" s="20"/>
      <c r="IG17" s="20"/>
      <c r="IH17" s="20"/>
      <c r="II17" s="20"/>
    </row>
    <row r="18" spans="3:243" s="12" customFormat="1" ht="15">
      <c r="C18" s="21"/>
      <c r="D18" s="21"/>
      <c r="E18" s="21"/>
      <c r="F18" s="21"/>
      <c r="G18" s="21"/>
      <c r="H18" s="21"/>
      <c r="I18" s="21"/>
      <c r="J18" s="21"/>
      <c r="K18" s="21"/>
      <c r="L18" s="21"/>
      <c r="M18" s="21"/>
      <c r="O18" s="21"/>
      <c r="BA18" s="21"/>
      <c r="BC18" s="21"/>
      <c r="IE18" s="13"/>
      <c r="IF18" s="13"/>
      <c r="IG18" s="13"/>
      <c r="IH18" s="13"/>
      <c r="II18" s="13"/>
    </row>
  </sheetData>
  <sheetProtection password="EEC8"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C2">
      <formula1>"Normal, SingleWindow, Alternate"</formula1>
    </dataValidation>
    <dataValidation type="list" allowBlank="1" showInputMessage="1" showErrorMessage="1" sqref="E16">
      <formula1>"Select, Excess (+), Less (-)"</formula1>
    </dataValidation>
    <dataValidation type="list" allowBlank="1" showInputMessage="1" showErrorMessage="1" sqref="L13 L14">
      <formula1>"INR"</formula1>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2022-06-22T06:41:33Z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