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<sst xmlns="http://schemas.openxmlformats.org/spreadsheetml/2006/main" count="161" uniqueCount="68">
  <si>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</si>
  <si>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</si>
  <si>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</si>
  <si>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</si>
  <si>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</si>
  <si>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</si>
  <si>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</si>
  <si>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</si>
  <si>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</si>
  <si>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</si>
  <si>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</si>
  <si>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</si>
  <si>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</si>
  <si>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</si>
  <si>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</si>
  <si>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</si>
  <si>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</si>
  <si>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</si>
  <si>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</si>
  <si>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</si>
  <si>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</si>
  <si>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</si>
  <si>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</si>
  <si>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</si>
  <si>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</si>
  <si>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</si>
  <si>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</si>
  <si>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</si>
  <si>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</si>
  <si>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</si>
  <si>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</si>
  <si>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</si>
  <si>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</si>
  <si>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</si>
  <si>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</si>
  <si>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</si>
  <si>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</si>
  <si>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</si>
  <si>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</si>
  <si>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</si>
  <si>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</si>
  <si>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</si>
  <si>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</si>
  <si>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</si>
  <si>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</si>
  <si>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</si>
  <si>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Name of Work: Construction of 23 Dustbin cage at GH-1</t>
  </si>
  <si>
    <t>Contract No:  45/C/D3/2021-22</t>
  </si>
  <si>
    <t>Providing and laying in position cement concrete of specified grade excluding the cost of centering and shuttering - All work up to plinth level :</t>
  </si>
  <si>
    <t xml:space="preserve">1:2:4 (1 cement : 2 coarse sand (zone-III) derived from natural sources : 4 graded stone aggregate 20 mm nominal size derived from natural sources) </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</si>
  <si>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</si>
  <si>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t>
  </si>
  <si>
    <t>250x16 mm</t>
  </si>
  <si>
    <t>STEEL WORK</t>
  </si>
  <si>
    <t>Structural steel work riveted, bolted or welded or welded in built up sections,trusses and framed work, including cutting,hoisting,fixing in position and applying priming coat of approved steel primer all complete</t>
  </si>
  <si>
    <t>FINISHING</t>
  </si>
  <si>
    <t>Painting with synthetic enamel paint of approved brand and manufacture to give an even shade :</t>
  </si>
  <si>
    <t>Two or more coats on new work</t>
  </si>
  <si>
    <t>Demolishing cement concrete manually/by mechanical means including disposal of material within 50 mtr lead as per direction of Eic</t>
  </si>
  <si>
    <t>Nominal concrete 1:3:6</t>
  </si>
  <si>
    <t>Disposal of bilding rubish/malba/similar unserviceable, dismanltled or waste materials by mechanical means, including loading, transporting,unloading of approved municipal dumpling ground or as approved by Eic , beyond 50 mtr initial lead, for all leads including all lift involved</t>
  </si>
  <si>
    <t>CONCRETE WORK</t>
  </si>
  <si>
    <t>WOOD AND PVC WORK</t>
  </si>
  <si>
    <t>DISMANATLING AND DEMOLISHING</t>
  </si>
  <si>
    <t>cum.</t>
  </si>
  <si>
    <t>sqm.</t>
  </si>
  <si>
    <t>No.</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</si>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</sst>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4" fillId="0" borderId="12" xfId="56" applyNumberFormat="1" applyFont="1" applyFill="1" applyBorder="1" applyAlignment="1" applyProtection="1">
      <alignmen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4" fillId="0" borderId="0" xfId="56" applyNumberFormat="1" applyFont="1" applyFill="1" applyAlignment="1" applyProtection="1">
      <alignment vertical="top"/>
      <protection/>
    </xf>
    <xf numFmtId="0" fontId="55"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justify" vertical="top" wrapText="1"/>
      <protection/>
    </xf>
    <xf numFmtId="0" fontId="55" fillId="0" borderId="15" xfId="0" applyFont="1" applyFill="1" applyBorder="1" applyAlignment="1">
      <alignment horizontal="left" vertical="top"/>
    </xf>
    <xf numFmtId="0" fontId="55" fillId="0" borderId="15" xfId="0" applyFont="1" applyFill="1" applyBorder="1" applyAlignment="1">
      <alignment horizontal="justify" vertical="top" wrapText="1"/>
    </xf>
    <xf numFmtId="10" fontId="15"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38" fillId="0" borderId="15" xfId="0" applyFont="1" applyFill="1" applyBorder="1" applyAlignment="1">
      <alignment horizontal="left" vertical="top"/>
    </xf>
    <xf numFmtId="0" fontId="38" fillId="0" borderId="15" xfId="0" applyFont="1" applyFill="1" applyBorder="1" applyAlignment="1">
      <alignment horizontal="right" vertical="top"/>
    </xf>
    <xf numFmtId="0" fontId="12" fillId="0" borderId="22" xfId="59" applyNumberFormat="1" applyFont="1" applyFill="1" applyBorder="1" applyAlignment="1">
      <alignment vertical="top"/>
      <protection/>
    </xf>
    <xf numFmtId="2" fontId="12" fillId="0" borderId="15" xfId="59" applyNumberFormat="1" applyFont="1" applyFill="1" applyBorder="1" applyAlignment="1">
      <alignment vertical="top"/>
      <protection/>
    </xf>
    <xf numFmtId="0" fontId="12" fillId="0" borderId="24" xfId="59" applyNumberFormat="1" applyFont="1" applyFill="1" applyBorder="1" applyAlignment="1" applyProtection="1">
      <alignment vertical="center" wrapText="1"/>
      <protection locked="0"/>
    </xf>
    <xf numFmtId="0" fontId="15" fillId="33" borderId="24" xfId="59" applyNumberFormat="1" applyFont="1" applyFill="1" applyBorder="1" applyAlignment="1" applyProtection="1">
      <alignment vertical="center" wrapText="1"/>
      <protection locked="0"/>
    </xf>
    <xf numFmtId="0" fontId="12" fillId="0" borderId="11" xfId="59" applyNumberFormat="1" applyFont="1" applyFill="1" applyBorder="1" applyAlignment="1" applyProtection="1">
      <alignment vertical="center" wrapText="1"/>
      <protection/>
    </xf>
    <xf numFmtId="2" fontId="19" fillId="0" borderId="19" xfId="59" applyNumberFormat="1" applyFont="1" applyFill="1" applyBorder="1" applyAlignment="1">
      <alignment vertical="top"/>
      <protection/>
    </xf>
    <xf numFmtId="2" fontId="12" fillId="0" borderId="0" xfId="59" applyNumberFormat="1" applyFont="1" applyFill="1" applyBorder="1" applyAlignment="1">
      <alignment horizontal="right" vertical="top"/>
      <protection/>
    </xf>
    <xf numFmtId="0" fontId="55" fillId="0" borderId="15" xfId="0" applyFont="1" applyFill="1" applyBorder="1" applyAlignment="1">
      <alignment horizontal="center" vertical="top" wrapText="1"/>
    </xf>
    <xf numFmtId="0" fontId="55" fillId="0" borderId="15" xfId="0" applyFont="1" applyFill="1" applyBorder="1" applyAlignment="1">
      <alignment vertical="top"/>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12" fillId="0" borderId="13" xfId="59" applyNumberFormat="1" applyFont="1" applyFill="1" applyBorder="1" applyAlignment="1">
      <alignment horizontal="center" vertical="top" wrapText="1"/>
      <protection/>
    </xf>
    <xf numFmtId="0" fontId="12"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18" fillId="0" borderId="0" xfId="0" applyFont="1" applyBorder="1" applyAlignment="1">
      <alignment horizontal="center" vertical="center"/>
    </xf>
    <xf numFmtId="0" fontId="0" fillId="0" borderId="0" xfId="0" applyAlignment="1">
      <alignment/>
    </xf>
    <xf numFmtId="0" fontId="55" fillId="0" borderId="15" xfId="0" applyFont="1" applyFill="1" applyBorder="1" applyAlignment="1">
      <alignment horizontal="justify" vertical="top"/>
    </xf>
    <xf numFmtId="2" fontId="55" fillId="0" borderId="15" xfId="0" applyNumberFormat="1" applyFont="1" applyFill="1" applyBorder="1" applyAlignment="1">
      <alignmen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1"/>
  <sheetViews>
    <sheetView showGridLines="0" view="pageBreakPreview" zoomScaleNormal="85" zoomScaleSheetLayoutView="100" zoomScalePageLayoutView="0" workbookViewId="0" topLeftCell="A23">
      <selection activeCell="D28" sqref="D28"/>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3" t="s">
        <v>42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75" customHeight="1">
      <c r="A5" s="73" t="s">
        <v>46</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47</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75" t="s">
        <v>44</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8</v>
      </c>
      <c r="B10" s="16" t="s">
        <v>9</v>
      </c>
      <c r="C10" s="16" t="s">
        <v>9</v>
      </c>
      <c r="D10" s="16" t="s">
        <v>8</v>
      </c>
      <c r="E10" s="16" t="s">
        <v>45</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3.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21" customFormat="1" ht="18" customHeight="1">
      <c r="A13" s="51">
        <v>1</v>
      </c>
      <c r="B13" s="78" t="s">
        <v>61</v>
      </c>
      <c r="C13" s="32"/>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61</v>
      </c>
      <c r="IE13" s="22"/>
      <c r="IF13" s="22"/>
      <c r="IG13" s="22"/>
      <c r="IH13" s="22"/>
      <c r="II13" s="22"/>
    </row>
    <row r="14" spans="1:243" s="21" customFormat="1" ht="48" customHeight="1">
      <c r="A14" s="56">
        <v>1.01</v>
      </c>
      <c r="B14" s="52" t="s">
        <v>48</v>
      </c>
      <c r="C14" s="57"/>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48</v>
      </c>
      <c r="IE14" s="22"/>
      <c r="IF14" s="22"/>
      <c r="IG14" s="22"/>
      <c r="IH14" s="22"/>
      <c r="II14" s="22"/>
    </row>
    <row r="15" spans="1:243" s="21" customFormat="1" ht="62.25" customHeight="1">
      <c r="A15" s="56">
        <v>1.02</v>
      </c>
      <c r="B15" s="52" t="s">
        <v>49</v>
      </c>
      <c r="C15" s="57"/>
      <c r="D15" s="66">
        <v>1</v>
      </c>
      <c r="E15" s="66" t="s">
        <v>64</v>
      </c>
      <c r="F15" s="66">
        <v>6457.83</v>
      </c>
      <c r="G15" s="41"/>
      <c r="H15" s="35"/>
      <c r="I15" s="36" t="s">
        <v>33</v>
      </c>
      <c r="J15" s="37">
        <f aca="true" t="shared" si="0" ref="J15:J22">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6457.83</v>
      </c>
      <c r="BB15" s="48">
        <f>BA15+SUM(N15:AZ15)</f>
        <v>6457.83</v>
      </c>
      <c r="BC15" s="50" t="str">
        <f>SpellNumber(L15,BB15)</f>
        <v>INR  Six Thousand Four Hundred &amp; Fifty Seven  and Paise Eighty Three Only</v>
      </c>
      <c r="IA15" s="21">
        <v>1.02</v>
      </c>
      <c r="IB15" s="21" t="s">
        <v>49</v>
      </c>
      <c r="ID15" s="21">
        <v>1</v>
      </c>
      <c r="IE15" s="22" t="s">
        <v>64</v>
      </c>
      <c r="IF15" s="22"/>
      <c r="IG15" s="22"/>
      <c r="IH15" s="22"/>
      <c r="II15" s="22"/>
    </row>
    <row r="16" spans="1:243" s="21" customFormat="1" ht="18" customHeight="1">
      <c r="A16" s="56">
        <v>2</v>
      </c>
      <c r="B16" s="78" t="s">
        <v>62</v>
      </c>
      <c r="C16" s="57"/>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2</v>
      </c>
      <c r="IB16" s="21" t="s">
        <v>62</v>
      </c>
      <c r="IE16" s="22"/>
      <c r="IF16" s="22"/>
      <c r="IG16" s="22"/>
      <c r="IH16" s="22"/>
      <c r="II16" s="22"/>
    </row>
    <row r="17" spans="1:243" s="21" customFormat="1" ht="95.25" customHeight="1">
      <c r="A17" s="56">
        <v>2.01</v>
      </c>
      <c r="B17" s="52" t="s">
        <v>50</v>
      </c>
      <c r="C17" s="57"/>
      <c r="D17" s="32">
        <v>75</v>
      </c>
      <c r="E17" s="65" t="s">
        <v>65</v>
      </c>
      <c r="F17" s="79">
        <v>1301.8</v>
      </c>
      <c r="G17" s="41"/>
      <c r="H17" s="35"/>
      <c r="I17" s="36" t="s">
        <v>33</v>
      </c>
      <c r="J17" s="37">
        <f t="shared" si="0"/>
        <v>1</v>
      </c>
      <c r="K17" s="35" t="s">
        <v>34</v>
      </c>
      <c r="L17" s="35" t="s">
        <v>4</v>
      </c>
      <c r="M17" s="38"/>
      <c r="N17" s="46"/>
      <c r="O17" s="46"/>
      <c r="P17" s="47"/>
      <c r="Q17" s="46"/>
      <c r="R17" s="46"/>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9">
        <f>total_amount_ba($B$2,$D$2,D17,F17,J17,K17,M17)</f>
        <v>97635</v>
      </c>
      <c r="BB17" s="48">
        <f>BA17+SUM(N17:AZ17)</f>
        <v>97635</v>
      </c>
      <c r="BC17" s="50" t="str">
        <f>SpellNumber(L17,BB17)</f>
        <v>INR  Ninety Seven Thousand Six Hundred &amp; Thirty Five  Only</v>
      </c>
      <c r="IA17" s="21">
        <v>2.01</v>
      </c>
      <c r="IB17" s="21" t="s">
        <v>50</v>
      </c>
      <c r="ID17" s="21">
        <v>75</v>
      </c>
      <c r="IE17" s="22" t="s">
        <v>65</v>
      </c>
      <c r="IF17" s="22"/>
      <c r="IG17" s="22"/>
      <c r="IH17" s="22"/>
      <c r="II17" s="22"/>
    </row>
    <row r="18" spans="1:243" s="21" customFormat="1" ht="48" customHeight="1">
      <c r="A18" s="56">
        <v>2.02</v>
      </c>
      <c r="B18" s="52" t="s">
        <v>51</v>
      </c>
      <c r="C18" s="57"/>
      <c r="D18" s="67"/>
      <c r="E18" s="67"/>
      <c r="F18" s="67"/>
      <c r="G18" s="67"/>
      <c r="H18" s="67"/>
      <c r="I18" s="67"/>
      <c r="J18" s="67"/>
      <c r="K18" s="67"/>
      <c r="L18" s="67"/>
      <c r="M18" s="67"/>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A18" s="21">
        <v>2.02</v>
      </c>
      <c r="IB18" s="21" t="s">
        <v>51</v>
      </c>
      <c r="IE18" s="22"/>
      <c r="IF18" s="22"/>
      <c r="IG18" s="22"/>
      <c r="IH18" s="22"/>
      <c r="II18" s="22"/>
    </row>
    <row r="19" spans="1:243" s="21" customFormat="1" ht="18" customHeight="1">
      <c r="A19" s="56">
        <v>2.03</v>
      </c>
      <c r="B19" s="52" t="s">
        <v>52</v>
      </c>
      <c r="C19" s="57"/>
      <c r="D19" s="32">
        <v>1</v>
      </c>
      <c r="E19" s="65" t="s">
        <v>66</v>
      </c>
      <c r="F19" s="66">
        <v>145.46</v>
      </c>
      <c r="G19" s="41"/>
      <c r="H19" s="35"/>
      <c r="I19" s="36" t="s">
        <v>33</v>
      </c>
      <c r="J19" s="37">
        <f t="shared" si="0"/>
        <v>1</v>
      </c>
      <c r="K19" s="35" t="s">
        <v>34</v>
      </c>
      <c r="L19" s="35" t="s">
        <v>4</v>
      </c>
      <c r="M19" s="38"/>
      <c r="N19" s="46"/>
      <c r="O19" s="46"/>
      <c r="P19" s="47"/>
      <c r="Q19" s="46"/>
      <c r="R19" s="46"/>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9">
        <f>total_amount_ba($B$2,$D$2,D19,F19,J19,K19,M19)</f>
        <v>145.46</v>
      </c>
      <c r="BB19" s="48">
        <f>BA19+SUM(N19:AZ19)</f>
        <v>145.46</v>
      </c>
      <c r="BC19" s="50" t="str">
        <f>SpellNumber(L19,BB19)</f>
        <v>INR  One Hundred &amp; Forty Five  and Paise Forty Six Only</v>
      </c>
      <c r="IA19" s="21">
        <v>2.03</v>
      </c>
      <c r="IB19" s="21" t="s">
        <v>52</v>
      </c>
      <c r="ID19" s="21">
        <v>1</v>
      </c>
      <c r="IE19" s="22" t="s">
        <v>66</v>
      </c>
      <c r="IF19" s="22"/>
      <c r="IG19" s="22"/>
      <c r="IH19" s="22"/>
      <c r="II19" s="22"/>
    </row>
    <row r="20" spans="1:243" s="21" customFormat="1" ht="19.5" customHeight="1">
      <c r="A20" s="56">
        <v>3</v>
      </c>
      <c r="B20" s="52" t="s">
        <v>53</v>
      </c>
      <c r="C20" s="57"/>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1">
        <v>3</v>
      </c>
      <c r="IB20" s="21" t="s">
        <v>53</v>
      </c>
      <c r="IE20" s="22"/>
      <c r="IF20" s="22"/>
      <c r="IG20" s="22"/>
      <c r="IH20" s="22"/>
      <c r="II20" s="22"/>
    </row>
    <row r="21" spans="1:243" s="21" customFormat="1" ht="80.25" customHeight="1">
      <c r="A21" s="56">
        <v>3.01</v>
      </c>
      <c r="B21" s="52" t="s">
        <v>54</v>
      </c>
      <c r="C21" s="57"/>
      <c r="D21" s="32">
        <v>1700</v>
      </c>
      <c r="E21" s="65" t="s">
        <v>67</v>
      </c>
      <c r="F21" s="66">
        <v>68.57</v>
      </c>
      <c r="G21" s="41"/>
      <c r="H21" s="35"/>
      <c r="I21" s="36" t="s">
        <v>33</v>
      </c>
      <c r="J21" s="37">
        <f t="shared" si="0"/>
        <v>1</v>
      </c>
      <c r="K21" s="35" t="s">
        <v>34</v>
      </c>
      <c r="L21" s="35" t="s">
        <v>4</v>
      </c>
      <c r="M21" s="38"/>
      <c r="N21" s="46"/>
      <c r="O21" s="46"/>
      <c r="P21" s="47"/>
      <c r="Q21" s="46"/>
      <c r="R21" s="46"/>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9">
        <f>total_amount_ba($B$2,$D$2,D21,F21,J21,K21,M21)</f>
        <v>116569</v>
      </c>
      <c r="BB21" s="48">
        <f>BA21+SUM(N21:AZ21)</f>
        <v>116569</v>
      </c>
      <c r="BC21" s="50" t="str">
        <f>SpellNumber(L21,BB21)</f>
        <v>INR  One Lakh Sixteen Thousand Five Hundred &amp; Sixty Nine  Only</v>
      </c>
      <c r="IA21" s="21">
        <v>3.01</v>
      </c>
      <c r="IB21" s="21" t="s">
        <v>54</v>
      </c>
      <c r="ID21" s="21">
        <v>1700</v>
      </c>
      <c r="IE21" s="22" t="s">
        <v>67</v>
      </c>
      <c r="IF21" s="22"/>
      <c r="IG21" s="22"/>
      <c r="IH21" s="22"/>
      <c r="II21" s="22"/>
    </row>
    <row r="22" spans="1:243" s="21" customFormat="1" ht="18" customHeight="1">
      <c r="A22" s="56">
        <v>4</v>
      </c>
      <c r="B22" s="52" t="s">
        <v>55</v>
      </c>
      <c r="C22" s="57"/>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4</v>
      </c>
      <c r="IB22" s="21" t="s">
        <v>55</v>
      </c>
      <c r="IE22" s="22"/>
      <c r="IF22" s="22"/>
      <c r="IG22" s="22"/>
      <c r="IH22" s="22"/>
      <c r="II22" s="22"/>
    </row>
    <row r="23" spans="1:243" s="21" customFormat="1" ht="48" customHeight="1">
      <c r="A23" s="56">
        <v>4.01</v>
      </c>
      <c r="B23" s="52" t="s">
        <v>56</v>
      </c>
      <c r="C23" s="57"/>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1">
        <v>4.01</v>
      </c>
      <c r="IB23" s="21" t="s">
        <v>56</v>
      </c>
      <c r="IE23" s="22"/>
      <c r="IF23" s="22"/>
      <c r="IG23" s="22"/>
      <c r="IH23" s="22"/>
      <c r="II23" s="22"/>
    </row>
    <row r="24" spans="1:243" s="21" customFormat="1" ht="19.5" customHeight="1">
      <c r="A24" s="56">
        <v>4.02</v>
      </c>
      <c r="B24" s="52" t="s">
        <v>57</v>
      </c>
      <c r="C24" s="57"/>
      <c r="D24" s="32">
        <v>75</v>
      </c>
      <c r="E24" s="65" t="s">
        <v>67</v>
      </c>
      <c r="F24" s="66">
        <v>115.26</v>
      </c>
      <c r="G24" s="41"/>
      <c r="H24" s="35"/>
      <c r="I24" s="36" t="s">
        <v>33</v>
      </c>
      <c r="J24" s="37">
        <f>IF(I24="Less(-)",-1,1)</f>
        <v>1</v>
      </c>
      <c r="K24" s="35" t="s">
        <v>34</v>
      </c>
      <c r="L24" s="35" t="s">
        <v>4</v>
      </c>
      <c r="M24" s="38"/>
      <c r="N24" s="46"/>
      <c r="O24" s="46"/>
      <c r="P24" s="47"/>
      <c r="Q24" s="46"/>
      <c r="R24" s="46"/>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9">
        <f>total_amount_ba($B$2,$D$2,D24,F24,J24,K24,M24)</f>
        <v>8644.5</v>
      </c>
      <c r="BB24" s="48">
        <f>BA24+SUM(N24:AZ24)</f>
        <v>8644.5</v>
      </c>
      <c r="BC24" s="50" t="str">
        <f>SpellNumber(L24,BB24)</f>
        <v>INR  Eight Thousand Six Hundred &amp; Forty Four  and Paise Fifty Only</v>
      </c>
      <c r="IA24" s="21">
        <v>4.02</v>
      </c>
      <c r="IB24" s="21" t="s">
        <v>57</v>
      </c>
      <c r="ID24" s="21">
        <v>75</v>
      </c>
      <c r="IE24" s="22" t="s">
        <v>67</v>
      </c>
      <c r="IF24" s="22"/>
      <c r="IG24" s="22"/>
      <c r="IH24" s="22"/>
      <c r="II24" s="22"/>
    </row>
    <row r="25" spans="1:243" s="21" customFormat="1" ht="18" customHeight="1">
      <c r="A25" s="56">
        <v>5</v>
      </c>
      <c r="B25" s="52" t="s">
        <v>63</v>
      </c>
      <c r="C25" s="57"/>
      <c r="D25" s="67"/>
      <c r="E25" s="67"/>
      <c r="F25" s="67"/>
      <c r="G25" s="67"/>
      <c r="H25" s="67"/>
      <c r="I25" s="67"/>
      <c r="J25" s="67"/>
      <c r="K25" s="67"/>
      <c r="L25" s="67"/>
      <c r="M25" s="67"/>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IA25" s="21">
        <v>5</v>
      </c>
      <c r="IB25" s="21" t="s">
        <v>63</v>
      </c>
      <c r="IE25" s="22"/>
      <c r="IF25" s="22"/>
      <c r="IG25" s="22"/>
      <c r="IH25" s="22"/>
      <c r="II25" s="22"/>
    </row>
    <row r="26" spans="1:243" s="21" customFormat="1" ht="48" customHeight="1">
      <c r="A26" s="56">
        <v>5.01</v>
      </c>
      <c r="B26" s="52" t="s">
        <v>58</v>
      </c>
      <c r="C26" s="57"/>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5.01</v>
      </c>
      <c r="IB26" s="21" t="s">
        <v>58</v>
      </c>
      <c r="IE26" s="22"/>
      <c r="IF26" s="22"/>
      <c r="IG26" s="22"/>
      <c r="IH26" s="22"/>
      <c r="II26" s="22"/>
    </row>
    <row r="27" spans="1:243" s="21" customFormat="1" ht="18" customHeight="1">
      <c r="A27" s="56">
        <v>5.02</v>
      </c>
      <c r="B27" s="52" t="s">
        <v>59</v>
      </c>
      <c r="C27" s="57"/>
      <c r="D27" s="32">
        <v>1</v>
      </c>
      <c r="E27" s="65" t="s">
        <v>64</v>
      </c>
      <c r="F27" s="66">
        <v>1759.84</v>
      </c>
      <c r="G27" s="41"/>
      <c r="H27" s="35"/>
      <c r="I27" s="36" t="s">
        <v>33</v>
      </c>
      <c r="J27" s="37">
        <f>IF(I27="Less(-)",-1,1)</f>
        <v>1</v>
      </c>
      <c r="K27" s="35" t="s">
        <v>34</v>
      </c>
      <c r="L27" s="35" t="s">
        <v>4</v>
      </c>
      <c r="M27" s="38"/>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total_amount_ba($B$2,$D$2,D27,F27,J27,K27,M27)</f>
        <v>1759.84</v>
      </c>
      <c r="BB27" s="48">
        <f>BA27+SUM(N27:AZ27)</f>
        <v>1759.84</v>
      </c>
      <c r="BC27" s="50" t="str">
        <f>SpellNumber(L27,BB27)</f>
        <v>INR  One Thousand Seven Hundred &amp; Fifty Nine  and Paise Eighty Four Only</v>
      </c>
      <c r="IA27" s="21">
        <v>5.02</v>
      </c>
      <c r="IB27" s="21" t="s">
        <v>59</v>
      </c>
      <c r="ID27" s="21">
        <v>1</v>
      </c>
      <c r="IE27" s="22" t="s">
        <v>64</v>
      </c>
      <c r="IF27" s="22"/>
      <c r="IG27" s="22"/>
      <c r="IH27" s="22"/>
      <c r="II27" s="22"/>
    </row>
    <row r="28" spans="1:243" s="21" customFormat="1" ht="110.25" customHeight="1">
      <c r="A28" s="56">
        <v>5.03</v>
      </c>
      <c r="B28" s="52" t="s">
        <v>60</v>
      </c>
      <c r="C28" s="57"/>
      <c r="D28" s="32">
        <v>1</v>
      </c>
      <c r="E28" s="65" t="s">
        <v>64</v>
      </c>
      <c r="F28" s="66">
        <v>192.33</v>
      </c>
      <c r="G28" s="41"/>
      <c r="H28" s="35"/>
      <c r="I28" s="36" t="s">
        <v>33</v>
      </c>
      <c r="J28" s="37">
        <f>IF(I28="Less(-)",-1,1)</f>
        <v>1</v>
      </c>
      <c r="K28" s="35" t="s">
        <v>34</v>
      </c>
      <c r="L28" s="35" t="s">
        <v>4</v>
      </c>
      <c r="M28" s="38"/>
      <c r="N28" s="46"/>
      <c r="O28" s="46"/>
      <c r="P28" s="47"/>
      <c r="Q28" s="46"/>
      <c r="R28" s="46"/>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9">
        <f>total_amount_ba($B$2,$D$2,D28,F28,J28,K28,M28)</f>
        <v>192.33</v>
      </c>
      <c r="BB28" s="48">
        <f>BA28+SUM(N28:AZ28)</f>
        <v>192.33</v>
      </c>
      <c r="BC28" s="50" t="str">
        <f>SpellNumber(L28,BB28)</f>
        <v>INR  One Hundred &amp; Ninety Two  and Paise Thirty Three Only</v>
      </c>
      <c r="IA28" s="21">
        <v>5.03</v>
      </c>
      <c r="IB28" s="21" t="s">
        <v>60</v>
      </c>
      <c r="ID28" s="21">
        <v>1</v>
      </c>
      <c r="IE28" s="22" t="s">
        <v>64</v>
      </c>
      <c r="IF28" s="22"/>
      <c r="IG28" s="22"/>
      <c r="IH28" s="22"/>
      <c r="II28" s="22"/>
    </row>
    <row r="29" spans="1:55" ht="43.5" customHeight="1">
      <c r="A29" s="42" t="s">
        <v>35</v>
      </c>
      <c r="B29" s="43"/>
      <c r="C29" s="44"/>
      <c r="D29" s="54"/>
      <c r="E29" s="54"/>
      <c r="F29" s="54"/>
      <c r="G29" s="33"/>
      <c r="H29" s="58"/>
      <c r="I29" s="58"/>
      <c r="J29" s="58"/>
      <c r="K29" s="58"/>
      <c r="L29" s="45"/>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59">
        <f>SUM(BA13:BA28)</f>
        <v>231403.96</v>
      </c>
      <c r="BB29" s="59">
        <f>SUM(BB13:BB28)</f>
        <v>231403.96</v>
      </c>
      <c r="BC29" s="50" t="str">
        <f>SpellNumber($E$2,BB29)</f>
        <v>INR  Two Lakh Thirty One Thousand Four Hundred &amp; Three  and Paise Ninety Six Only</v>
      </c>
    </row>
    <row r="30" spans="1:55" ht="46.5" customHeight="1">
      <c r="A30" s="24" t="s">
        <v>36</v>
      </c>
      <c r="B30" s="25"/>
      <c r="C30" s="26"/>
      <c r="D30" s="60"/>
      <c r="E30" s="61" t="s">
        <v>43</v>
      </c>
      <c r="F30" s="53"/>
      <c r="G30" s="27"/>
      <c r="H30" s="28"/>
      <c r="I30" s="28"/>
      <c r="J30" s="28"/>
      <c r="K30" s="29"/>
      <c r="L30" s="30"/>
      <c r="M30" s="62"/>
      <c r="N30" s="31"/>
      <c r="O30" s="21"/>
      <c r="P30" s="21"/>
      <c r="Q30" s="21"/>
      <c r="R30" s="21"/>
      <c r="S30" s="2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63">
        <f>IF(ISBLANK(F30),0,IF(E30="Excess (+)",ROUND(BA29+(BA29*F30),2),IF(E30="Less (-)",ROUND(BA29+(BA29*F30*(-1)),2),IF(E30="At Par",BA29,0))))</f>
        <v>0</v>
      </c>
      <c r="BB30" s="64">
        <f>ROUND(BA30,0)</f>
        <v>0</v>
      </c>
      <c r="BC30" s="55" t="str">
        <f>SpellNumber($E$2,BB30)</f>
        <v>INR Zero Only</v>
      </c>
    </row>
    <row r="31" spans="1:55" ht="45.75" customHeight="1">
      <c r="A31" s="23" t="s">
        <v>37</v>
      </c>
      <c r="B31" s="23"/>
      <c r="C31" s="70" t="str">
        <f>SpellNumber($E$2,BB30)</f>
        <v>INR Zero Only</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1"/>
    </row>
    <row r="32" ht="15"/>
    <row r="33" ht="15"/>
    <row r="34" ht="15"/>
    <row r="35" ht="15"/>
    <row r="36" ht="15"/>
    <row r="37" ht="15"/>
    <row r="38"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sheetData>
  <sheetProtection password="8F23" sheet="1"/>
  <mergeCells count="17">
    <mergeCell ref="D16:BC16"/>
    <mergeCell ref="D18:BC18"/>
    <mergeCell ref="D20:BC20"/>
    <mergeCell ref="D22:BC22"/>
    <mergeCell ref="D23:BC23"/>
    <mergeCell ref="D26:BC26"/>
    <mergeCell ref="D25:BC25"/>
    <mergeCell ref="D13:BC13"/>
    <mergeCell ref="B8:BC8"/>
    <mergeCell ref="C31:BC31"/>
    <mergeCell ref="A1:L1"/>
    <mergeCell ref="A4:BC4"/>
    <mergeCell ref="A5:BC5"/>
    <mergeCell ref="A6:BC6"/>
    <mergeCell ref="A7:BC7"/>
    <mergeCell ref="A9:BC9"/>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list" allowBlank="1" showErrorMessage="1" sqref="E3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IF(#REF!&lt;&gt;"Select",99.9,0)</formula2>
    </dataValidation>
    <dataValidation allowBlank="1" showInputMessage="1" showErrorMessage="1" promptTitle="Units" prompt="Please enter Units in text" sqref="D15:E15 D17:E17 D19:E19 D21:E21 D27:E28 D24:E24">
      <formula1>0</formula1>
      <formula2>0</formula2>
    </dataValidation>
    <dataValidation type="decimal" allowBlank="1" showInputMessage="1" showErrorMessage="1" promptTitle="Quantity" prompt="Please enter the Quantity for this item. " errorTitle="Invalid Entry" error="Only Numeric Values are allowed. " sqref="F15 F17 F19 F21 F27:F28 F24">
      <formula1>0</formula1>
      <formula2>999999999999999</formula2>
    </dataValidation>
    <dataValidation type="list" allowBlank="1" showErrorMessage="1" sqref="D13:D14 K15 D16 K17 D18 K19 D20 K21 D22:D23 D25:D26 K27:K28 K2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7:H28 G24:H24">
      <formula1>0</formula1>
      <formula2>999999999999999</formula2>
    </dataValidation>
    <dataValidation allowBlank="1" showInputMessage="1" showErrorMessage="1" promptTitle="Addition / Deduction" prompt="Please Choose the correct One" sqref="J15 J17 J19 J21 J27:J28 J24">
      <formula1>0</formula1>
      <formula2>0</formula2>
    </dataValidation>
    <dataValidation type="list" showErrorMessage="1" sqref="I15 I17 I19 I21 I27:I28 I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7:O28 N24: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7:R28 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7:Q28 Q2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7:M28 M24">
      <formula1>0</formula1>
      <formula2>999999999999999</formula2>
    </dataValidation>
    <dataValidation type="list" allowBlank="1" showInputMessage="1" showErrorMessage="1" sqref="L13 L14 L15 L16 L17 L18 L19 L20 L21 L22 L23 L24 L25 L26 L28 L2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8">
      <formula1>0</formula1>
      <formula2>0</formula2>
    </dataValidation>
    <dataValidation type="decimal" allowBlank="1" showErrorMessage="1" errorTitle="Invalid Entry" error="Only Numeric Values are allowed. " sqref="A13:A28">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H16" sqref="H16"/>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2022-03-28T05:25:22Z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