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nm._FilterDatabase" localSheetId="0" hidden="1">'BoQ1'!$A$11:$BC$34</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<sst xmlns="http://schemas.openxmlformats.org/spreadsheetml/2006/main" count="231" uniqueCount="96">
  <si>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</si>
  <si>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</si>
  <si>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</si>
  <si>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</si>
  <si>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</si>
  <si>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</si>
  <si>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</si>
  <si>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</si>
  <si>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</si>
  <si>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</si>
  <si>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</si>
  <si>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</si>
  <si>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</si>
  <si>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</si>
  <si>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</si>
  <si>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</si>
  <si>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</si>
  <si>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</si>
  <si>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</si>
  <si>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</si>
  <si>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</si>
  <si>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</si>
  <si>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</si>
  <si>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</si>
  <si>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</si>
  <si>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</si>
  <si>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</si>
  <si>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</si>
  <si>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</si>
  <si>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</si>
  <si>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</si>
  <si>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</si>
  <si>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</si>
  <si>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</si>
  <si>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</si>
  <si>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</si>
  <si>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</si>
  <si>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</si>
  <si>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</si>
  <si>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</si>
  <si>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</si>
  <si>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</si>
  <si>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</si>
  <si>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</si>
  <si>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</si>
  <si>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</si>
  <si>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</si>
  <si>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</si>
  <si>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</si>
  <si>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</si>
  <si>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</si>
  <si>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</si>
  <si>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</si>
  <si>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</si>
  <si>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</si>
  <si>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</si>
  <si>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</si>
  <si>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</si>
  <si>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</si>
  <si>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</si>
  <si>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</si>
  <si>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</si>
  <si>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</si>
  <si>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ROOFING</t>
  </si>
  <si>
    <t>Tender Inviting Authority: Superintending Engineer, IWD, IIT, Kanpur</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</si>
  <si>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</si>
  <si>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</si>
  <si>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</si>
  <si>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Distempering with 1st quality acrylic  distemper (ready made) having VOC content less than 50 gm per ltr. of approved manufacturer and of required shade and colour complete. as per manufacturer's specification.</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</si>
  <si>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</si>
  <si>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</si>
  <si>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</si>
  <si>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</si>
  <si>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item no.4</t>
  </si>
  <si>
    <t>item no.6</t>
  </si>
  <si>
    <t>item no.7</t>
  </si>
  <si>
    <t>item no.9</t>
  </si>
  <si>
    <t>item no.11</t>
  </si>
  <si>
    <t>item no.12</t>
  </si>
  <si>
    <t>item no.13</t>
  </si>
  <si>
    <t>item no.14</t>
  </si>
  <si>
    <t>item no.15</t>
  </si>
  <si>
    <t>item no.16</t>
  </si>
  <si>
    <t>item no.17</t>
  </si>
  <si>
    <t>item no.19</t>
  </si>
  <si>
    <t>Providing fixing thermal insulation of ceiling (under deck insulation) with Resin Bonded Fibre glass wool conforming to IS : 8183, density 24kg / m3, 50mm thick, wrapped in 200 G Virgin Polythene bags, fixed to ceiling with metallic cleats (50x50x3 mm) @ 60 cm and wire mesh of 12.5 mm x 24 gauge wire mesh, for top most ceiling of building.</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</si>
  <si>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</si>
  <si>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</si>
  <si>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</si>
  <si>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Dismantling and Demolishing</t>
  </si>
  <si>
    <t>Dismantling aluminium/ Gypsum partitions, doors, windows, fixed glazing and false ceiling including disposal of unserviceable material and stacking of serviceable material with in 50 meters lead as directed by Engineer-in-charge.</t>
  </si>
  <si>
    <t>MINOR CIVIL MAINTENANCE WORK</t>
  </si>
  <si>
    <t xml:space="preserve"> Repairng of Alu Sensor Door at Entrance of Computer center Building.    
1    T-belt Pully
2   W-1 Door Sheel 
3   W-1 lock pin 
</t>
  </si>
  <si>
    <t>per JOB</t>
  </si>
  <si>
    <t>Name of Work: Under Deck Insulation and false ceiling work and painting at First Floor of Room No. 210,211 &amp; 212 at Computer Center Building.</t>
  </si>
  <si>
    <t>Contract No:   29/C/D2/2022-23/03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</si>
</sst>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OQ%20of%20computer%20cent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4"/>
  <sheetViews>
    <sheetView showGridLines="0" zoomScale="85" zoomScaleNormal="85" zoomScalePageLayoutView="0" workbookViewId="0" topLeftCell="A1">
      <selection activeCell="BQ14" sqref="BQ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64</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94</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95</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62</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63</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63</v>
      </c>
      <c r="IC13" s="22" t="s">
        <v>55</v>
      </c>
      <c r="IE13" s="23"/>
      <c r="IF13" s="23" t="s">
        <v>34</v>
      </c>
      <c r="IG13" s="23" t="s">
        <v>35</v>
      </c>
      <c r="IH13" s="23">
        <v>10</v>
      </c>
      <c r="II13" s="23" t="s">
        <v>36</v>
      </c>
    </row>
    <row r="14" spans="1:243" s="22" customFormat="1" ht="128.25">
      <c r="A14" s="59">
        <v>1.01</v>
      </c>
      <c r="B14" s="64" t="s">
        <v>85</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85</v>
      </c>
      <c r="IC14" s="22" t="s">
        <v>56</v>
      </c>
      <c r="IE14" s="23"/>
      <c r="IF14" s="23" t="s">
        <v>40</v>
      </c>
      <c r="IG14" s="23" t="s">
        <v>35</v>
      </c>
      <c r="IH14" s="23">
        <v>123.223</v>
      </c>
      <c r="II14" s="23" t="s">
        <v>37</v>
      </c>
    </row>
    <row r="15" spans="1:243" s="22" customFormat="1" ht="409.5">
      <c r="A15" s="59">
        <v>1.02</v>
      </c>
      <c r="B15" s="60" t="s">
        <v>86</v>
      </c>
      <c r="C15" s="39" t="s">
        <v>57</v>
      </c>
      <c r="D15" s="72"/>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4"/>
      <c r="IA15" s="22">
        <v>1.02</v>
      </c>
      <c r="IB15" s="22" t="s">
        <v>86</v>
      </c>
      <c r="IC15" s="22" t="s">
        <v>57</v>
      </c>
      <c r="IE15" s="23"/>
      <c r="IF15" s="23" t="s">
        <v>41</v>
      </c>
      <c r="IG15" s="23" t="s">
        <v>42</v>
      </c>
      <c r="IH15" s="23">
        <v>213</v>
      </c>
      <c r="II15" s="23" t="s">
        <v>37</v>
      </c>
    </row>
    <row r="16" spans="1:243" s="22" customFormat="1" ht="57">
      <c r="A16" s="59">
        <v>1.03</v>
      </c>
      <c r="B16" s="60" t="s">
        <v>87</v>
      </c>
      <c r="C16" s="39" t="s">
        <v>73</v>
      </c>
      <c r="D16" s="61">
        <v>17</v>
      </c>
      <c r="E16" s="62" t="s">
        <v>52</v>
      </c>
      <c r="F16" s="63">
        <v>1004.77</v>
      </c>
      <c r="G16" s="40"/>
      <c r="H16" s="24"/>
      <c r="I16" s="47" t="s">
        <v>38</v>
      </c>
      <c r="J16" s="48">
        <f>IF(I16="Less(-)",-1,1)</f>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ROUND(total_amount_ba($B$2,$D$2,D16,F16,J16,K16,M16),0)</f>
        <v>17081</v>
      </c>
      <c r="BB16" s="54">
        <f>BA16+SUM(N16:AZ16)</f>
        <v>17081</v>
      </c>
      <c r="BC16" s="50" t="str">
        <f>SpellNumber(L16,BB16)</f>
        <v>INR  Seventeen Thousand  &amp;Eighty One  Only</v>
      </c>
      <c r="IA16" s="22">
        <v>1.03</v>
      </c>
      <c r="IB16" s="22" t="s">
        <v>87</v>
      </c>
      <c r="IC16" s="22" t="s">
        <v>73</v>
      </c>
      <c r="ID16" s="22">
        <v>17</v>
      </c>
      <c r="IE16" s="23" t="s">
        <v>52</v>
      </c>
      <c r="IF16" s="23"/>
      <c r="IG16" s="23"/>
      <c r="IH16" s="23"/>
      <c r="II16" s="23"/>
    </row>
    <row r="17" spans="1:243" s="22" customFormat="1" ht="409.5">
      <c r="A17" s="59">
        <v>1.04</v>
      </c>
      <c r="B17" s="60" t="s">
        <v>88</v>
      </c>
      <c r="C17" s="39" t="s">
        <v>58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2">
        <v>1.04</v>
      </c>
      <c r="IB17" s="22" t="s">
        <v>88</v>
      </c>
      <c r="IC17" s="22" t="s">
        <v>58</v>
      </c>
      <c r="IE17" s="23"/>
      <c r="IF17" s="23"/>
      <c r="IG17" s="23"/>
      <c r="IH17" s="23"/>
      <c r="II17" s="23"/>
    </row>
    <row r="18" spans="1:243" s="22" customFormat="1" ht="213.75">
      <c r="A18" s="59">
        <v>1.05</v>
      </c>
      <c r="B18" s="60" t="s">
        <v>65</v>
      </c>
      <c r="C18" s="39" t="s">
        <v>74</v>
      </c>
      <c r="D18" s="61">
        <v>50</v>
      </c>
      <c r="E18" s="62" t="s">
        <v>52</v>
      </c>
      <c r="F18" s="63">
        <v>1708.85</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85443</v>
      </c>
      <c r="BB18" s="54">
        <f>BA18+SUM(N18:AZ18)</f>
        <v>85443</v>
      </c>
      <c r="BC18" s="50" t="str">
        <f>SpellNumber(L18,BB18)</f>
        <v>INR  Eighty Five Thousand Four Hundred &amp; Forty Three  Only</v>
      </c>
      <c r="IA18" s="22">
        <v>1.05</v>
      </c>
      <c r="IB18" s="22" t="s">
        <v>65</v>
      </c>
      <c r="IC18" s="22" t="s">
        <v>74</v>
      </c>
      <c r="ID18" s="22">
        <v>50</v>
      </c>
      <c r="IE18" s="23" t="s">
        <v>52</v>
      </c>
      <c r="IF18" s="23"/>
      <c r="IG18" s="23"/>
      <c r="IH18" s="23"/>
      <c r="II18" s="23"/>
    </row>
    <row r="19" spans="1:243" s="22" customFormat="1" ht="15.75">
      <c r="A19" s="59">
        <v>2</v>
      </c>
      <c r="B19" s="60" t="s">
        <v>53</v>
      </c>
      <c r="C19" s="39" t="s">
        <v>75</v>
      </c>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4"/>
      <c r="IA19" s="22">
        <v>2</v>
      </c>
      <c r="IB19" s="22" t="s">
        <v>53</v>
      </c>
      <c r="IC19" s="22" t="s">
        <v>75</v>
      </c>
      <c r="IE19" s="23"/>
      <c r="IF19" s="23"/>
      <c r="IG19" s="23"/>
      <c r="IH19" s="23"/>
      <c r="II19" s="23"/>
    </row>
    <row r="20" spans="1:243" s="22" customFormat="1" ht="30.75" customHeight="1">
      <c r="A20" s="59">
        <v>2.01</v>
      </c>
      <c r="B20" s="60" t="s">
        <v>67</v>
      </c>
      <c r="C20" s="39" t="s">
        <v>59</v>
      </c>
      <c r="D20" s="61">
        <v>25</v>
      </c>
      <c r="E20" s="62" t="s">
        <v>52</v>
      </c>
      <c r="F20" s="63">
        <v>108.59</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ROUND(total_amount_ba($B$2,$D$2,D20,F20,J20,K20,M20),0)</f>
        <v>2715</v>
      </c>
      <c r="BB20" s="54">
        <f>BA20+SUM(N20:AZ20)</f>
        <v>2715</v>
      </c>
      <c r="BC20" s="50" t="str">
        <f>SpellNumber(L20,BB20)</f>
        <v>INR  Two Thousand Seven Hundred &amp; Fifteen  Only</v>
      </c>
      <c r="IA20" s="22">
        <v>2.01</v>
      </c>
      <c r="IB20" s="22" t="s">
        <v>67</v>
      </c>
      <c r="IC20" s="22" t="s">
        <v>59</v>
      </c>
      <c r="ID20" s="22">
        <v>25</v>
      </c>
      <c r="IE20" s="23" t="s">
        <v>52</v>
      </c>
      <c r="IF20" s="23" t="s">
        <v>34</v>
      </c>
      <c r="IG20" s="23" t="s">
        <v>43</v>
      </c>
      <c r="IH20" s="23">
        <v>10</v>
      </c>
      <c r="II20" s="23" t="s">
        <v>37</v>
      </c>
    </row>
    <row r="21" spans="1:243" s="22" customFormat="1" ht="57">
      <c r="A21" s="59">
        <v>2.02</v>
      </c>
      <c r="B21" s="60" t="s">
        <v>66</v>
      </c>
      <c r="C21" s="39" t="s">
        <v>76</v>
      </c>
      <c r="D21" s="72"/>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4"/>
      <c r="IA21" s="22">
        <v>2.02</v>
      </c>
      <c r="IB21" s="22" t="s">
        <v>66</v>
      </c>
      <c r="IC21" s="22" t="s">
        <v>76</v>
      </c>
      <c r="IE21" s="23"/>
      <c r="IF21" s="23"/>
      <c r="IG21" s="23"/>
      <c r="IH21" s="23"/>
      <c r="II21" s="23"/>
    </row>
    <row r="22" spans="1:243" s="22" customFormat="1" ht="28.5">
      <c r="A22" s="59">
        <v>2.03</v>
      </c>
      <c r="B22" s="60" t="s">
        <v>69</v>
      </c>
      <c r="C22" s="39" t="s">
        <v>60</v>
      </c>
      <c r="D22" s="61">
        <v>20</v>
      </c>
      <c r="E22" s="62" t="s">
        <v>52</v>
      </c>
      <c r="F22" s="63">
        <v>75.88</v>
      </c>
      <c r="G22" s="40"/>
      <c r="H22" s="24"/>
      <c r="I22" s="47" t="s">
        <v>38</v>
      </c>
      <c r="J22" s="48">
        <f>IF(I22="Less(-)",-1,1)</f>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ROUND(total_amount_ba($B$2,$D$2,D22,F22,J22,K22,M22),0)</f>
        <v>1518</v>
      </c>
      <c r="BB22" s="54">
        <f>BA22+SUM(N22:AZ22)</f>
        <v>1518</v>
      </c>
      <c r="BC22" s="50" t="str">
        <f>SpellNumber(L22,BB22)</f>
        <v>INR  One Thousand Five Hundred &amp; Eighteen  Only</v>
      </c>
      <c r="IA22" s="22">
        <v>2.03</v>
      </c>
      <c r="IB22" s="22" t="s">
        <v>69</v>
      </c>
      <c r="IC22" s="22" t="s">
        <v>60</v>
      </c>
      <c r="ID22" s="22">
        <v>20</v>
      </c>
      <c r="IE22" s="23" t="s">
        <v>52</v>
      </c>
      <c r="IF22" s="23" t="s">
        <v>40</v>
      </c>
      <c r="IG22" s="23" t="s">
        <v>35</v>
      </c>
      <c r="IH22" s="23">
        <v>123.223</v>
      </c>
      <c r="II22" s="23" t="s">
        <v>37</v>
      </c>
    </row>
    <row r="23" spans="1:243" s="22" customFormat="1" ht="85.5">
      <c r="A23" s="59">
        <v>2.04</v>
      </c>
      <c r="B23" s="60" t="s">
        <v>68</v>
      </c>
      <c r="C23" s="39" t="s">
        <v>77</v>
      </c>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4"/>
      <c r="IA23" s="22">
        <v>2.04</v>
      </c>
      <c r="IB23" s="22" t="s">
        <v>68</v>
      </c>
      <c r="IC23" s="22" t="s">
        <v>77</v>
      </c>
      <c r="IE23" s="23"/>
      <c r="IF23" s="23" t="s">
        <v>44</v>
      </c>
      <c r="IG23" s="23" t="s">
        <v>45</v>
      </c>
      <c r="IH23" s="23">
        <v>10</v>
      </c>
      <c r="II23" s="23" t="s">
        <v>37</v>
      </c>
    </row>
    <row r="24" spans="1:243" s="22" customFormat="1" ht="28.5">
      <c r="A24" s="59">
        <v>2.05</v>
      </c>
      <c r="B24" s="60" t="s">
        <v>69</v>
      </c>
      <c r="C24" s="39" t="s">
        <v>78</v>
      </c>
      <c r="D24" s="61">
        <v>160</v>
      </c>
      <c r="E24" s="62" t="s">
        <v>52</v>
      </c>
      <c r="F24" s="63">
        <v>44.36</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ROUND(total_amount_ba($B$2,$D$2,D24,F24,J24,K24,M24),0)</f>
        <v>7098</v>
      </c>
      <c r="BB24" s="54">
        <f>BA24+SUM(N24:AZ24)</f>
        <v>7098</v>
      </c>
      <c r="BC24" s="50" t="str">
        <f>SpellNumber(L24,BB24)</f>
        <v>INR  Seven Thousand  &amp;Ninety Eight  Only</v>
      </c>
      <c r="IA24" s="22">
        <v>2.05</v>
      </c>
      <c r="IB24" s="22" t="s">
        <v>69</v>
      </c>
      <c r="IC24" s="22" t="s">
        <v>78</v>
      </c>
      <c r="ID24" s="22">
        <v>160</v>
      </c>
      <c r="IE24" s="23" t="s">
        <v>52</v>
      </c>
      <c r="IF24" s="23"/>
      <c r="IG24" s="23"/>
      <c r="IH24" s="23"/>
      <c r="II24" s="23"/>
    </row>
    <row r="25" spans="1:243" s="22" customFormat="1" ht="15.75">
      <c r="A25" s="59">
        <v>3</v>
      </c>
      <c r="B25" s="60" t="s">
        <v>70</v>
      </c>
      <c r="C25" s="39" t="s">
        <v>79</v>
      </c>
      <c r="D25" s="72"/>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4"/>
      <c r="IA25" s="22">
        <v>3</v>
      </c>
      <c r="IB25" s="22" t="s">
        <v>70</v>
      </c>
      <c r="IC25" s="22" t="s">
        <v>79</v>
      </c>
      <c r="IE25" s="23"/>
      <c r="IF25" s="23" t="s">
        <v>41</v>
      </c>
      <c r="IG25" s="23" t="s">
        <v>42</v>
      </c>
      <c r="IH25" s="23">
        <v>213</v>
      </c>
      <c r="II25" s="23" t="s">
        <v>37</v>
      </c>
    </row>
    <row r="26" spans="1:243" s="22" customFormat="1" ht="142.5">
      <c r="A26" s="59">
        <v>3.01</v>
      </c>
      <c r="B26" s="60" t="s">
        <v>71</v>
      </c>
      <c r="C26" s="39" t="s">
        <v>80</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4"/>
      <c r="IA26" s="22">
        <v>3.01</v>
      </c>
      <c r="IB26" s="22" t="s">
        <v>71</v>
      </c>
      <c r="IC26" s="22" t="s">
        <v>80</v>
      </c>
      <c r="IE26" s="23"/>
      <c r="IF26" s="23"/>
      <c r="IG26" s="23"/>
      <c r="IH26" s="23"/>
      <c r="II26" s="23"/>
    </row>
    <row r="27" spans="1:243" s="22" customFormat="1" ht="28.5">
      <c r="A27" s="59">
        <v>3.02</v>
      </c>
      <c r="B27" s="60" t="s">
        <v>72</v>
      </c>
      <c r="C27" s="39" t="s">
        <v>81</v>
      </c>
      <c r="D27" s="61">
        <v>2</v>
      </c>
      <c r="E27" s="62" t="s">
        <v>52</v>
      </c>
      <c r="F27" s="63">
        <v>419.11</v>
      </c>
      <c r="G27" s="40"/>
      <c r="H27" s="24"/>
      <c r="I27" s="47" t="s">
        <v>38</v>
      </c>
      <c r="J27" s="48">
        <f>IF(I27="Less(-)",-1,1)</f>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ROUND(total_amount_ba($B$2,$D$2,D27,F27,J27,K27,M27),0)</f>
        <v>838</v>
      </c>
      <c r="BB27" s="54">
        <f>BA27+SUM(N27:AZ27)</f>
        <v>838</v>
      </c>
      <c r="BC27" s="50" t="str">
        <f>SpellNumber(L27,BB27)</f>
        <v>INR  Eight Hundred &amp; Thirty Eight  Only</v>
      </c>
      <c r="IA27" s="22">
        <v>3.02</v>
      </c>
      <c r="IB27" s="22" t="s">
        <v>72</v>
      </c>
      <c r="IC27" s="22" t="s">
        <v>81</v>
      </c>
      <c r="ID27" s="22">
        <v>2</v>
      </c>
      <c r="IE27" s="23" t="s">
        <v>52</v>
      </c>
      <c r="IF27" s="23"/>
      <c r="IG27" s="23"/>
      <c r="IH27" s="23"/>
      <c r="II27" s="23"/>
    </row>
    <row r="28" spans="1:243" s="22" customFormat="1" ht="15.75">
      <c r="A28" s="59">
        <v>4</v>
      </c>
      <c r="B28" s="60" t="s">
        <v>89</v>
      </c>
      <c r="C28" s="39" t="s">
        <v>82</v>
      </c>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4"/>
      <c r="IA28" s="22">
        <v>4</v>
      </c>
      <c r="IB28" s="22" t="s">
        <v>89</v>
      </c>
      <c r="IC28" s="22" t="s">
        <v>82</v>
      </c>
      <c r="IE28" s="23"/>
      <c r="IF28" s="23"/>
      <c r="IG28" s="23"/>
      <c r="IH28" s="23"/>
      <c r="II28" s="23"/>
    </row>
    <row r="29" spans="1:243" s="22" customFormat="1" ht="99.75">
      <c r="A29" s="59">
        <v>4.01</v>
      </c>
      <c r="B29" s="60" t="s">
        <v>90</v>
      </c>
      <c r="C29" s="39" t="s">
        <v>83</v>
      </c>
      <c r="D29" s="61">
        <v>16</v>
      </c>
      <c r="E29" s="62" t="s">
        <v>52</v>
      </c>
      <c r="F29" s="63">
        <v>40.77</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ROUND(total_amount_ba($B$2,$D$2,D29,F29,J29,K29,M29),0)</f>
        <v>652</v>
      </c>
      <c r="BB29" s="54">
        <f>BA29+SUM(N29:AZ29)</f>
        <v>652</v>
      </c>
      <c r="BC29" s="50" t="str">
        <f>SpellNumber(L29,BB29)</f>
        <v>INR  Six Hundred &amp; Fifty Two  Only</v>
      </c>
      <c r="IA29" s="22">
        <v>4.01</v>
      </c>
      <c r="IB29" s="22" t="s">
        <v>90</v>
      </c>
      <c r="IC29" s="22" t="s">
        <v>83</v>
      </c>
      <c r="ID29" s="22">
        <v>16</v>
      </c>
      <c r="IE29" s="23" t="s">
        <v>52</v>
      </c>
      <c r="IF29" s="23"/>
      <c r="IG29" s="23"/>
      <c r="IH29" s="23"/>
      <c r="II29" s="23"/>
    </row>
    <row r="30" spans="1:243" s="22" customFormat="1" ht="15.75">
      <c r="A30" s="59">
        <v>5</v>
      </c>
      <c r="B30" s="60" t="s">
        <v>91</v>
      </c>
      <c r="C30" s="39" t="s">
        <v>61</v>
      </c>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4"/>
      <c r="IA30" s="22">
        <v>5</v>
      </c>
      <c r="IB30" s="22" t="s">
        <v>91</v>
      </c>
      <c r="IC30" s="22" t="s">
        <v>61</v>
      </c>
      <c r="IE30" s="23"/>
      <c r="IF30" s="23"/>
      <c r="IG30" s="23"/>
      <c r="IH30" s="23"/>
      <c r="II30" s="23"/>
    </row>
    <row r="31" spans="1:243" s="22" customFormat="1" ht="299.25">
      <c r="A31" s="59">
        <v>5.01</v>
      </c>
      <c r="B31" s="60" t="s">
        <v>92</v>
      </c>
      <c r="C31" s="39" t="s">
        <v>84</v>
      </c>
      <c r="D31" s="61">
        <v>1</v>
      </c>
      <c r="E31" s="62" t="s">
        <v>93</v>
      </c>
      <c r="F31" s="63">
        <v>10316.52</v>
      </c>
      <c r="G31" s="40"/>
      <c r="H31" s="24"/>
      <c r="I31" s="47" t="s">
        <v>38</v>
      </c>
      <c r="J31" s="48">
        <f>IF(I31="Less(-)",-1,1)</f>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ROUND(total_amount_ba($B$2,$D$2,D31,F31,J31,K31,M31),0)</f>
        <v>10317</v>
      </c>
      <c r="BB31" s="54">
        <f>BA31+SUM(N31:AZ31)</f>
        <v>10317</v>
      </c>
      <c r="BC31" s="50" t="str">
        <f>SpellNumber(L31,BB31)</f>
        <v>INR  Ten Thousand Three Hundred &amp; Seventeen  Only</v>
      </c>
      <c r="IA31" s="22">
        <v>5.01</v>
      </c>
      <c r="IB31" s="65" t="s">
        <v>92</v>
      </c>
      <c r="IC31" s="22" t="s">
        <v>84</v>
      </c>
      <c r="ID31" s="22">
        <v>1</v>
      </c>
      <c r="IE31" s="23" t="s">
        <v>93</v>
      </c>
      <c r="IF31" s="23"/>
      <c r="IG31" s="23"/>
      <c r="IH31" s="23"/>
      <c r="II31" s="23"/>
    </row>
    <row r="32" spans="1:55" ht="28.5">
      <c r="A32" s="25" t="s">
        <v>46</v>
      </c>
      <c r="B32" s="26"/>
      <c r="C32" s="27"/>
      <c r="D32" s="43"/>
      <c r="E32" s="43"/>
      <c r="F32" s="43"/>
      <c r="G32" s="43"/>
      <c r="H32" s="55"/>
      <c r="I32" s="55"/>
      <c r="J32" s="55"/>
      <c r="K32" s="55"/>
      <c r="L32" s="56"/>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57">
        <f>SUM(BA13:BA31)</f>
        <v>125662</v>
      </c>
      <c r="BB32" s="58">
        <f>SUM(BB13:BB31)</f>
        <v>125662</v>
      </c>
      <c r="BC32" s="50" t="str">
        <f>SpellNumber(L32,BB32)</f>
        <v>  One Lakh Twenty Five Thousand Six Hundred &amp; Sixty Two  Only</v>
      </c>
    </row>
    <row r="33" spans="1:55" ht="45" customHeight="1">
      <c r="A33" s="26" t="s">
        <v>47</v>
      </c>
      <c r="B33" s="28"/>
      <c r="C33" s="29"/>
      <c r="D33" s="30"/>
      <c r="E33" s="44" t="s">
        <v>54</v>
      </c>
      <c r="F33" s="45"/>
      <c r="G33" s="31"/>
      <c r="H33" s="32"/>
      <c r="I33" s="32"/>
      <c r="J33" s="32"/>
      <c r="K33" s="33"/>
      <c r="L33" s="34"/>
      <c r="M33" s="35"/>
      <c r="N33" s="36"/>
      <c r="O33" s="22"/>
      <c r="P33" s="22"/>
      <c r="Q33" s="22"/>
      <c r="R33" s="22"/>
      <c r="S33" s="22"/>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7">
        <f>IF(ISBLANK(F33),0,IF(E33="Excess (+)",ROUND(BA32+(BA32*F33),2),IF(E33="Less (-)",ROUND(BA32+(BA32*F33*(-1)),2),IF(E33="At Par",BA32,0))))</f>
        <v>0</v>
      </c>
      <c r="BB33" s="38">
        <f>ROUND(BA33,0)</f>
        <v>0</v>
      </c>
      <c r="BC33" s="21" t="str">
        <f>SpellNumber($E$2,BB33)</f>
        <v>INR Zero Only</v>
      </c>
    </row>
    <row r="34" spans="1:55" ht="18">
      <c r="A34" s="25" t="s">
        <v>48</v>
      </c>
      <c r="B34" s="25"/>
      <c r="C34" s="67" t="str">
        <f>SpellNumber($E$2,BB33)</f>
        <v>INR Zero Only</v>
      </c>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row>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50" ht="15"/>
    <row r="251" ht="15"/>
    <row r="252" ht="15"/>
    <row r="253" ht="15"/>
    <row r="254" ht="15"/>
    <row r="255" ht="15"/>
    <row r="256" ht="15"/>
    <row r="257" ht="15"/>
    <row r="258"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90" ht="15"/>
    <row r="291" ht="15"/>
    <row r="292" ht="15"/>
    <row r="294" ht="15"/>
    <row r="295" ht="15"/>
    <row r="296" ht="15"/>
    <row r="297" ht="15"/>
    <row r="298" ht="15"/>
    <row r="299" ht="15"/>
    <row r="300" ht="15"/>
    <row r="301" ht="15"/>
    <row r="303" ht="15"/>
    <row r="304" ht="15"/>
    <row r="305" ht="15"/>
    <row r="306" ht="15"/>
    <row r="307" ht="15"/>
    <row r="308" ht="15"/>
    <row r="309" ht="15"/>
    <row r="310" ht="15"/>
    <row r="311" ht="15"/>
    <row r="312" ht="15"/>
    <row r="313" ht="15"/>
    <row r="314" ht="15"/>
    <row r="316" ht="15"/>
    <row r="317" ht="15"/>
    <row r="318" ht="15"/>
    <row r="319" ht="15"/>
    <row r="320" ht="15"/>
  </sheetData>
  <sheetProtection password="9E83" sheet="1"/>
  <autoFilter ref="A11:BC34"/>
  <mergeCells count="19">
    <mergeCell ref="D26:BC26"/>
    <mergeCell ref="D28:BC28"/>
    <mergeCell ref="D30:BC30"/>
    <mergeCell ref="D15:BC15"/>
    <mergeCell ref="D17:BC17"/>
    <mergeCell ref="D19:BC19"/>
    <mergeCell ref="D21:BC21"/>
    <mergeCell ref="D23:BC23"/>
    <mergeCell ref="D25:BC25"/>
    <mergeCell ref="A9:BC9"/>
    <mergeCell ref="C34:BC34"/>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3">
      <formula1>IF(E33="Select",-1,IF(E33="At Par",0,0))</formula1>
      <formula2>IF(E33="Select",-1,IF(E33="At Par",0,0.99))</formula2>
    </dataValidation>
    <dataValidation type="list" allowBlank="1" showErrorMessage="1" sqref="E3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list" allowBlank="1" showErrorMessage="1" sqref="D13:D15 K16 D17 K18 D19 K20 D21 K22 D23 K24 D25:D26 K27 D28 K29 K31 D3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6:H16 G18:H18 G20:H20 G22:H22 G24:H24 G27:H27 G29:H29 G31:H31">
      <formula1>0</formula1>
      <formula2>999999999999999</formula2>
    </dataValidation>
    <dataValidation allowBlank="1" showInputMessage="1" showErrorMessage="1" promptTitle="Addition / Deduction" prompt="Please Choose the correct One" sqref="J16 J18 J20 J22 J24 J27 J29 J31">
      <formula1>0</formula1>
      <formula2>0</formula2>
    </dataValidation>
    <dataValidation type="list" showErrorMessage="1" sqref="I16 I18 I20 I22 I24 I27 I29 I3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8:O18 N20:O20 N22:O22 N24:O24 N27:O27 N29:O29 N31:O3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8 R20 R22 R24 R27 R29 R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8 Q20 Q22 Q24 Q27 Q29 Q3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8 M20 M22 M24 M27 M29 M31">
      <formula1>0</formula1>
      <formula2>999999999999999</formula2>
    </dataValidation>
    <dataValidation type="decimal" allowBlank="1" showInputMessage="1" showErrorMessage="1" promptTitle="Quantity" prompt="Please enter the Quantity for this item. " errorTitle="Invalid Entry" error="Only Numeric Values are allowed. " sqref="D16 D18 D20 D22 D24 D27 D29 D3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8 F20 F22 F24 F27 F29 F31">
      <formula1>0</formula1>
      <formula2>999999999999999</formula2>
    </dataValidation>
    <dataValidation type="list" allowBlank="1" showInputMessage="1" showErrorMessage="1" sqref="L29 L13 L14 L15 L16 L17 L18 L19 L20 L21 L22 L23 L24 L25 L26 L27 L28 L31 L30">
      <formula1>"INR"</formula1>
    </dataValidation>
    <dataValidation allowBlank="1" showInputMessage="1" showErrorMessage="1" promptTitle="Itemcode/Make" prompt="Please enter text" sqref="C13:C31">
      <formula1>0</formula1>
      <formula2>0</formula2>
    </dataValidation>
    <dataValidation type="decimal" allowBlank="1" showInputMessage="1" showErrorMessage="1" errorTitle="Invalid Entry" error="Only Numeric Values are allowed. " sqref="A13:A31">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2022-07-18T12:06:05Z</cp:lastPrinted>
  <dcterms:created xsi:type="dcterms:W3CDTF">2009-01-30T06:42:42Z</dcterms:created>
  <dcterms:modified xsi:type="dcterms:W3CDTF">2022-07-18T12:18:18Z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