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'BoQ1'!$A$1:$BC$107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<sst xmlns="http://schemas.openxmlformats.org/spreadsheetml/2006/main" count="483" uniqueCount="140">
  <si>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</si>
  <si>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</si>
  <si>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</si>
  <si>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</si>
  <si>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</si>
  <si>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</si>
  <si>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</si>
  <si>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</si>
  <si>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</si>
  <si>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</si>
  <si>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</si>
  <si>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</si>
  <si>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</si>
  <si>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</si>
  <si>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</si>
  <si>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</si>
  <si>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</si>
  <si>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</si>
  <si>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</si>
  <si>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</si>
  <si>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</si>
  <si>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</si>
  <si>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</si>
  <si>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</si>
  <si>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</si>
  <si>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</si>
  <si>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</si>
  <si>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</si>
  <si>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</si>
  <si>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</si>
  <si>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</si>
  <si>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</si>
  <si>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</si>
  <si>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</si>
  <si>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</si>
  <si>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</si>
  <si>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</si>
  <si>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</si>
  <si>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</si>
  <si>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</si>
  <si>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</si>
  <si>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</si>
  <si>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</si>
  <si>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</si>
  <si>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</si>
  <si>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</si>
  <si>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</si>
  <si>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</si>
  <si>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</si>
  <si>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</si>
  <si>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Two or more coats on new work</t>
  </si>
  <si>
    <t>kg</t>
  </si>
  <si>
    <t>Second class teak wood</t>
  </si>
  <si>
    <t>35 mm thick</t>
  </si>
  <si>
    <t>150x10 mm</t>
  </si>
  <si>
    <t>100x10 mm</t>
  </si>
  <si>
    <t>100 mm</t>
  </si>
  <si>
    <t>Providing and applying white cement based putty of average thickness 1 mm, of approved brand and manufacturer, over the plastered wall surface to prepare the surface even and smooth complete.</t>
  </si>
  <si>
    <t>Old work (one or more coats)</t>
  </si>
  <si>
    <t>Removing dry or oil bound distemper, water proofing cement paint and the like by scrapping, sand papering and preparing the surface smooth including necessary repairs to scratches etc. complete.</t>
  </si>
  <si>
    <t>One or more coats on old work</t>
  </si>
  <si>
    <t>With cement mortar 1:4 (1cement: 4 coarse sand)</t>
  </si>
  <si>
    <t>Of area 3 sq. metres and below</t>
  </si>
  <si>
    <t>Dismantling old plaster or skirting raking out joints and cleaning the surface for plaster including disposal of rubbish to the dumping ground within 50 metres lead.</t>
  </si>
  <si>
    <t>Epoxy bonding adhesive having coverage 2.20 sqm/kg of approved make</t>
  </si>
  <si>
    <t>Contract No:  23/C/D3/2022-23</t>
  </si>
  <si>
    <t>Name of Work: Internal painting and white washing of h. no 2009 type-2, new sbra z 21, aa20, d 304 d 601 FA and replacement of damaged pvc door with frame in h. no. 406 type-ii apartment and replacement of damaged aluminum window in aa15 sbra, glazed shutter replacement in 217 type-2, courtyard flooring in house no. 2080 aces type-2, aluminum door replacement of house no. 503 type-5, looking mirror replacement in toilet of class 6, KV glass door replacement of fire extinguisher in font of lift on 4th floor of A block FA</t>
  </si>
  <si>
    <t>CEMENT CONCRETE (CAST IN SITU)</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</si>
  <si>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</si>
  <si>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</si>
  <si>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WOOD AND P. V. C. WORK</t>
  </si>
  <si>
    <t>Providing and fixing glazed shutters for doors, windows and clerestory windows using 4 mm thick float glass panes, including ISI marked M.S. pressed butt hinges bright finished of required size with necessary screws.</t>
  </si>
  <si>
    <t>Providing and fixing aluminium tower bolts, ISI marked, anodised (anodic coating not less than grade AC 10 as per IS : 1868 ) transparent or dyed to required colour or shade, with necessary screws etc. complete :</t>
  </si>
  <si>
    <t>200x10 mm</t>
  </si>
  <si>
    <t>Providing and fixing aluminium handles, ISI marked, anodised (anodic coating not less than grade AC 10 as per IS : 1868) transparent or dyed to required colour or shade, with necessary screws etc. complete :</t>
  </si>
  <si>
    <t>125 mm</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</si>
  <si>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</si>
  <si>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Extruded section profile size 48x40 mm</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</si>
  <si>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</si>
  <si>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</si>
  <si>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STEEL WORK</t>
  </si>
  <si>
    <t>Structural steel work riveted, bolted or welded in built up sections, trusses and framed work, including cutting, hoisting, fixing in position and applying a priming coat of approved steel primer all complete.</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</si>
  <si>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</si>
  <si>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</si>
  <si>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Providing &amp; fixing glass panes with putty and glazing clips in steel doors, windows, clerestory windows, all complete with :</t>
  </si>
  <si>
    <t>4.0 mm thick glass panes</t>
  </si>
  <si>
    <t>FLOORING</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</si>
  <si>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</si>
  <si>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</si>
  <si>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</si>
  <si>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</si>
  <si>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Providing and fixing glass strips in joints of terrazo/ cement concrete floors.</t>
  </si>
  <si>
    <t>40 mm wide and 4 mm thick</t>
  </si>
  <si>
    <t>FINISHING</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</si>
  <si>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</si>
  <si>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to give an even shade :</t>
  </si>
  <si>
    <t>White washing with lime to give an even shade :</t>
  </si>
  <si>
    <t>Distempering with 1st quality acrylic distember (Ready mix) having VOC content less than 50 grams/ litre  of approved brand and manufacture to give an even shade :</t>
  </si>
  <si>
    <t>Painting with synthetic enamel paint of approved brand and manufacture of required colour to give an even shade :</t>
  </si>
  <si>
    <t>Finishing walls with Acrylic Smooth exterior paint of required shade :</t>
  </si>
  <si>
    <t>Old work (One or more coat applied @ 0.90 ltr/10 sqm).</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</si>
  <si>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</si>
  <si>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</si>
  <si>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Dismantling and Demolishing</t>
  </si>
  <si>
    <t>Dismantling doors, windows and clerestory windows (steel or wood) shutter including chowkhats, architrave, holdfasts etc. complete and stacking within 50 metres lead :</t>
  </si>
  <si>
    <t>Taking out doors, windows and clerestory window shutters (steel or wood) including stacking within 50 metres lead :</t>
  </si>
  <si>
    <t>SANITARY INSTALLATIONS</t>
  </si>
  <si>
    <t>Providing and fixing 600x450 mm beveled edge mirror of superior glass (of approved quality) complete with 6 mm thick hard board ground fixed to wooden cleats with C.P. brass screws and washers complete.</t>
  </si>
  <si>
    <t>Providing and fixing soil, waste and vent pipes :</t>
  </si>
  <si>
    <t>100 mm dia</t>
  </si>
  <si>
    <t>Centrifugally cast (spun) iron socket &amp; spigot (S&amp;S) pipe as per IS: 3989</t>
  </si>
  <si>
    <t>Providing and fixing collar :</t>
  </si>
  <si>
    <t>Sand cast iron S&amp;S as per IS - 3989</t>
  </si>
  <si>
    <t>Providing lead caulked joints to sand cast iron/centrifugally cast (spun) iron pipes and fittings of diameter :</t>
  </si>
  <si>
    <t>Providing and fixing trap of self cleansing design with screwed down or hinged grating with or without vent arm complete, including cost of cutting and making good the walls and floors :</t>
  </si>
  <si>
    <t>100 mm inlet and 100 mm outlet</t>
  </si>
  <si>
    <t>Sand cast iron S&amp;S as per IS: 3989</t>
  </si>
  <si>
    <t>WATER SUPPLY</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</si>
  <si>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</si>
  <si>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</si>
  <si>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DRAINAGE</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</si>
  <si>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</si>
  <si>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</si>
  <si>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Raising manhole cover and frame slab to required level including dismantling existing slab and making good the damage as required (Raising depth of manhole to be paid separately) :</t>
  </si>
  <si>
    <t>Rectangular manhole 90x80 cm with rectangular cover 600 x 450 mm of grade LD - 2.5</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</si>
  <si>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</si>
  <si>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</si>
  <si>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</si>
  <si>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Powder coated aluminium (minimum thickness of powder coating 50 micron)</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</si>
  <si>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</si>
  <si>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 in-charge.</t>
  </si>
  <si>
    <t>Pre-laminated particle board with decorative lamination on one side and balancing lamination on other side</t>
  </si>
  <si>
    <t>CONSERVATION OF HERITAGE BUILDINGS</t>
  </si>
  <si>
    <t>Providing and fixing double scaffolding system (cup lock type) on the exterior side of building/structure, upto  25 metre height, above ground level, including additional rows of scaffolding in stepped manner as per requirement of site, made with 40mm dia M.S. tube, placed 1.5 metre centre to centre, horizontal &amp; vertical tubes joint with cup &amp; lock system with M.S. Tubes, M.S. tube challis, M.S. clamps and staircase system in the scaffolding for working platform etc. and maintaining it in a serviceable condition for execution of work of cleaning and/ or pointing and/ or applying chemical and removing it thereafter. The scaffolding system shall be stiffened with bracings, runners, connecting with the building etc, wherever required, if feasible, for inspection of work at required locations with essential safety features for the workmen etc., complete as per directions and approval of Engineer-in-charge.</t>
  </si>
  <si>
    <t>Sub-Total</t>
  </si>
  <si>
    <t>NEW TECHNOLOGIES AND MATERIALS</t>
  </si>
  <si>
    <t>Providing, mixing and applying bonding coat of approved adhesive on chipped portion of RCC as per  specifications and direction of Engineer-In-charge complete in all respect.</t>
  </si>
  <si>
    <t>MINOR CIVIL MAINTENANCE WORK:</t>
  </si>
  <si>
    <t>"Providing and laying in position cement concrete of specified grade excluding the cost of centering and shuttering - All work up to plinth level :1:5:10 (1 cement : 5 coarse sand (zone-III) derived from natural sources: 10 graded brick aggregate 40 mm nominal size derived from natural sources)</t>
  </si>
  <si>
    <t>Cum</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</si>
</sst>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0" fontId="57" fillId="0" borderId="15" xfId="0" applyFont="1" applyFill="1" applyBorder="1" applyAlignment="1">
      <alignment horizontal="justify" vertical="top" wrapText="1"/>
    </xf>
    <xf numFmtId="0" fontId="57" fillId="0" borderId="15" xfId="0" applyFont="1" applyFill="1" applyBorder="1" applyAlignment="1">
      <alignment horizontal="center" vertical="top" wrapText="1"/>
    </xf>
    <xf numFmtId="2" fontId="57" fillId="0" borderId="15" xfId="0" applyNumberFormat="1" applyFont="1" applyFill="1" applyBorder="1" applyAlignment="1">
      <alignment vertical="top"/>
    </xf>
    <xf numFmtId="2" fontId="57" fillId="0" borderId="15" xfId="0" applyNumberFormat="1" applyFont="1" applyFill="1" applyBorder="1" applyAlignment="1">
      <alignment horizontal="left" vertical="top"/>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16" fillId="0" borderId="25" xfId="59" applyNumberFormat="1" applyFont="1" applyFill="1" applyBorder="1" applyAlignment="1" applyProtection="1">
      <alignment vertical="center" wrapText="1"/>
      <protection locked="0"/>
    </xf>
    <xf numFmtId="0" fontId="17" fillId="33" borderId="25" xfId="59" applyNumberFormat="1" applyFont="1" applyFill="1" applyBorder="1" applyAlignment="1" applyProtection="1">
      <alignment vertical="center" wrapText="1"/>
      <protection locked="0"/>
    </xf>
    <xf numFmtId="10" fontId="18" fillId="33" borderId="25"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07"/>
  <sheetViews>
    <sheetView showGridLines="0" view="pageBreakPreview" zoomScaleNormal="85" zoomScaleSheetLayoutView="100" zoomScalePageLayoutView="0" workbookViewId="0" topLeftCell="A102">
      <selection activeCell="F104" sqref="F104"/>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3" t="str">
        <f>B2&amp;" BoQ"</f>
        <v>Percentage BoQ</v>
      </c>
      <c r="B1" s="63"/>
      <c r="C1" s="63"/>
      <c r="D1" s="63"/>
      <c r="E1" s="63"/>
      <c r="F1" s="63"/>
      <c r="G1" s="63"/>
      <c r="H1" s="63"/>
      <c r="I1" s="63"/>
      <c r="J1" s="63"/>
      <c r="K1" s="63"/>
      <c r="L1" s="6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4" t="s">
        <v>42</v>
      </c>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IE4" s="10"/>
      <c r="IF4" s="10"/>
      <c r="IG4" s="10"/>
      <c r="IH4" s="10"/>
      <c r="II4" s="10"/>
    </row>
    <row r="5" spans="1:243" s="9" customFormat="1" ht="63" customHeight="1">
      <c r="A5" s="64" t="s">
        <v>66</v>
      </c>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IE5" s="10"/>
      <c r="IF5" s="10"/>
      <c r="IG5" s="10"/>
      <c r="IH5" s="10"/>
      <c r="II5" s="10"/>
    </row>
    <row r="6" spans="1:243" s="9" customFormat="1" ht="30.75" customHeight="1">
      <c r="A6" s="64" t="s">
        <v>65</v>
      </c>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IE6" s="10"/>
      <c r="IF6" s="10"/>
      <c r="IG6" s="10"/>
      <c r="IH6" s="10"/>
      <c r="II6" s="10"/>
    </row>
    <row r="7" spans="1:243" s="9" customFormat="1" ht="29.25" customHeight="1" hidden="1">
      <c r="A7" s="65" t="s">
        <v>7</v>
      </c>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IE7" s="10"/>
      <c r="IF7" s="10"/>
      <c r="IG7" s="10"/>
      <c r="IH7" s="10"/>
      <c r="II7" s="10"/>
    </row>
    <row r="8" spans="1:243" s="12" customFormat="1" ht="72" customHeight="1">
      <c r="A8" s="11" t="s">
        <v>39</v>
      </c>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IE8" s="13"/>
      <c r="IF8" s="13"/>
      <c r="IG8" s="13"/>
      <c r="IH8" s="13"/>
      <c r="II8" s="13"/>
    </row>
    <row r="9" spans="1:243" s="14" customFormat="1" ht="61.5" customHeight="1">
      <c r="A9" s="66" t="s">
        <v>48</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7" customFormat="1" ht="18.75" customHeight="1">
      <c r="A10" s="16" t="s">
        <v>8</v>
      </c>
      <c r="B10" s="16" t="s">
        <v>9</v>
      </c>
      <c r="C10" s="16" t="s">
        <v>9</v>
      </c>
      <c r="D10" s="16" t="s">
        <v>8</v>
      </c>
      <c r="E10" s="16" t="s">
        <v>49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7</v>
      </c>
      <c r="BB12" s="42">
        <v>54</v>
      </c>
      <c r="BC12" s="16">
        <v>8</v>
      </c>
      <c r="IE12" s="18"/>
      <c r="IF12" s="18"/>
      <c r="IG12" s="18"/>
      <c r="IH12" s="18"/>
      <c r="II12" s="18"/>
    </row>
    <row r="13" spans="1:243" s="21" customFormat="1" ht="24.75" customHeight="1">
      <c r="A13" s="57">
        <v>1</v>
      </c>
      <c r="B13" s="58" t="s">
        <v>67</v>
      </c>
      <c r="C13" s="33"/>
      <c r="D13" s="67"/>
      <c r="E13" s="67"/>
      <c r="F13" s="67"/>
      <c r="G13" s="67"/>
      <c r="H13" s="67"/>
      <c r="I13" s="67"/>
      <c r="J13" s="67"/>
      <c r="K13" s="67"/>
      <c r="L13" s="67"/>
      <c r="M13" s="67"/>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IA13" s="21">
        <v>1</v>
      </c>
      <c r="IB13" s="21" t="s">
        <v>67</v>
      </c>
      <c r="IE13" s="22"/>
      <c r="IF13" s="22"/>
      <c r="IG13" s="22"/>
      <c r="IH13" s="22"/>
      <c r="II13" s="22"/>
    </row>
    <row r="14" spans="1:243" s="21" customFormat="1" ht="47.25" customHeight="1">
      <c r="A14" s="57">
        <v>1.01</v>
      </c>
      <c r="B14" s="58" t="s">
        <v>68</v>
      </c>
      <c r="C14" s="33"/>
      <c r="D14" s="67"/>
      <c r="E14" s="67"/>
      <c r="F14" s="67"/>
      <c r="G14" s="67"/>
      <c r="H14" s="67"/>
      <c r="I14" s="67"/>
      <c r="J14" s="67"/>
      <c r="K14" s="67"/>
      <c r="L14" s="67"/>
      <c r="M14" s="67"/>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IA14" s="21">
        <v>1.01</v>
      </c>
      <c r="IB14" s="21" t="s">
        <v>68</v>
      </c>
      <c r="IE14" s="22"/>
      <c r="IF14" s="22"/>
      <c r="IG14" s="22"/>
      <c r="IH14" s="22"/>
      <c r="II14" s="22"/>
    </row>
    <row r="15" spans="1:243" s="21" customFormat="1" ht="78.75">
      <c r="A15" s="57">
        <v>1.02</v>
      </c>
      <c r="B15" s="58" t="s">
        <v>69</v>
      </c>
      <c r="C15" s="33"/>
      <c r="D15" s="33">
        <v>0.5</v>
      </c>
      <c r="E15" s="59" t="s">
        <v>46</v>
      </c>
      <c r="F15" s="60">
        <v>6457.83</v>
      </c>
      <c r="G15" s="43"/>
      <c r="H15" s="37"/>
      <c r="I15" s="38" t="s">
        <v>33</v>
      </c>
      <c r="J15" s="39">
        <f>IF(I15="Less(-)",-1,1)</f>
        <v>1</v>
      </c>
      <c r="K15" s="37" t="s">
        <v>34</v>
      </c>
      <c r="L15" s="37" t="s">
        <v>4</v>
      </c>
      <c r="M15" s="40"/>
      <c r="N15" s="49"/>
      <c r="O15" s="49"/>
      <c r="P15" s="50"/>
      <c r="Q15" s="49"/>
      <c r="R15" s="49"/>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2">
        <f>total_amount_ba($B$2,$D$2,D15,F15,J15,K15,M15)</f>
        <v>3228.92</v>
      </c>
      <c r="BB15" s="51">
        <f>BA15+SUM(N15:AZ15)</f>
        <v>3228.92</v>
      </c>
      <c r="BC15" s="56" t="str">
        <f>SpellNumber(L15,BB15)</f>
        <v>INR  Three Thousand Two Hundred &amp; Twenty Eight  and Paise Ninety Two Only</v>
      </c>
      <c r="IA15" s="21">
        <v>1.02</v>
      </c>
      <c r="IB15" s="21" t="s">
        <v>69</v>
      </c>
      <c r="ID15" s="21">
        <v>0.5</v>
      </c>
      <c r="IE15" s="22" t="s">
        <v>46</v>
      </c>
      <c r="IF15" s="22"/>
      <c r="IG15" s="22"/>
      <c r="IH15" s="22"/>
      <c r="II15" s="22"/>
    </row>
    <row r="16" spans="1:243" s="21" customFormat="1" ht="15.75">
      <c r="A16" s="57">
        <v>2</v>
      </c>
      <c r="B16" s="58" t="s">
        <v>70</v>
      </c>
      <c r="C16" s="33"/>
      <c r="D16" s="67"/>
      <c r="E16" s="67"/>
      <c r="F16" s="67"/>
      <c r="G16" s="67"/>
      <c r="H16" s="67"/>
      <c r="I16" s="67"/>
      <c r="J16" s="67"/>
      <c r="K16" s="67"/>
      <c r="L16" s="67"/>
      <c r="M16" s="67"/>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IA16" s="21">
        <v>2</v>
      </c>
      <c r="IB16" s="21" t="s">
        <v>70</v>
      </c>
      <c r="IE16" s="22"/>
      <c r="IF16" s="22"/>
      <c r="IG16" s="22"/>
      <c r="IH16" s="22"/>
      <c r="II16" s="22"/>
    </row>
    <row r="17" spans="1:243" s="21" customFormat="1" ht="94.5">
      <c r="A17" s="57">
        <v>2.01</v>
      </c>
      <c r="B17" s="58" t="s">
        <v>71</v>
      </c>
      <c r="C17" s="33"/>
      <c r="D17" s="67"/>
      <c r="E17" s="67"/>
      <c r="F17" s="67"/>
      <c r="G17" s="67"/>
      <c r="H17" s="67"/>
      <c r="I17" s="67"/>
      <c r="J17" s="67"/>
      <c r="K17" s="67"/>
      <c r="L17" s="67"/>
      <c r="M17" s="67"/>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IA17" s="21">
        <v>2.01</v>
      </c>
      <c r="IB17" s="21" t="s">
        <v>71</v>
      </c>
      <c r="IE17" s="22"/>
      <c r="IF17" s="22"/>
      <c r="IG17" s="22"/>
      <c r="IH17" s="22"/>
      <c r="II17" s="22"/>
    </row>
    <row r="18" spans="1:243" s="21" customFormat="1" ht="33" customHeight="1">
      <c r="A18" s="57">
        <v>2.02</v>
      </c>
      <c r="B18" s="58" t="s">
        <v>52</v>
      </c>
      <c r="C18" s="33"/>
      <c r="D18" s="67"/>
      <c r="E18" s="67"/>
      <c r="F18" s="67"/>
      <c r="G18" s="67"/>
      <c r="H18" s="67"/>
      <c r="I18" s="67"/>
      <c r="J18" s="67"/>
      <c r="K18" s="67"/>
      <c r="L18" s="67"/>
      <c r="M18" s="67"/>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IA18" s="21">
        <v>2.02</v>
      </c>
      <c r="IB18" s="21" t="s">
        <v>52</v>
      </c>
      <c r="IE18" s="22"/>
      <c r="IF18" s="22"/>
      <c r="IG18" s="22"/>
      <c r="IH18" s="22"/>
      <c r="II18" s="22"/>
    </row>
    <row r="19" spans="1:243" s="21" customFormat="1" ht="29.25" customHeight="1">
      <c r="A19" s="57">
        <v>2.03</v>
      </c>
      <c r="B19" s="58" t="s">
        <v>53</v>
      </c>
      <c r="C19" s="33"/>
      <c r="D19" s="33">
        <v>1.08</v>
      </c>
      <c r="E19" s="59" t="s">
        <v>43</v>
      </c>
      <c r="F19" s="60">
        <v>3909.16</v>
      </c>
      <c r="G19" s="43"/>
      <c r="H19" s="37"/>
      <c r="I19" s="38" t="s">
        <v>33</v>
      </c>
      <c r="J19" s="39">
        <f aca="true" t="shared" si="0" ref="J16:J23">IF(I19="Less(-)",-1,1)</f>
        <v>1</v>
      </c>
      <c r="K19" s="37" t="s">
        <v>34</v>
      </c>
      <c r="L19" s="37" t="s">
        <v>4</v>
      </c>
      <c r="M19" s="40"/>
      <c r="N19" s="49"/>
      <c r="O19" s="49"/>
      <c r="P19" s="50"/>
      <c r="Q19" s="49"/>
      <c r="R19" s="49"/>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2">
        <f aca="true" t="shared" si="1" ref="BA16:BA23">total_amount_ba($B$2,$D$2,D19,F19,J19,K19,M19)</f>
        <v>4221.89</v>
      </c>
      <c r="BB19" s="51">
        <f aca="true" t="shared" si="2" ref="BB16:BB23">BA19+SUM(N19:AZ19)</f>
        <v>4221.89</v>
      </c>
      <c r="BC19" s="56" t="str">
        <f aca="true" t="shared" si="3" ref="BC16:BC23">SpellNumber(L19,BB19)</f>
        <v>INR  Four Thousand Two Hundred &amp; Twenty One  and Paise Eighty Nine Only</v>
      </c>
      <c r="IA19" s="21">
        <v>2.03</v>
      </c>
      <c r="IB19" s="21" t="s">
        <v>53</v>
      </c>
      <c r="ID19" s="21">
        <v>1.08</v>
      </c>
      <c r="IE19" s="22" t="s">
        <v>43</v>
      </c>
      <c r="IF19" s="22"/>
      <c r="IG19" s="22"/>
      <c r="IH19" s="22"/>
      <c r="II19" s="22"/>
    </row>
    <row r="20" spans="1:243" s="21" customFormat="1" ht="33" customHeight="1">
      <c r="A20" s="57">
        <v>2.04</v>
      </c>
      <c r="B20" s="58" t="s">
        <v>72</v>
      </c>
      <c r="C20" s="33"/>
      <c r="D20" s="67"/>
      <c r="E20" s="67"/>
      <c r="F20" s="67"/>
      <c r="G20" s="67"/>
      <c r="H20" s="67"/>
      <c r="I20" s="67"/>
      <c r="J20" s="67"/>
      <c r="K20" s="67"/>
      <c r="L20" s="67"/>
      <c r="M20" s="67"/>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IA20" s="21">
        <v>2.04</v>
      </c>
      <c r="IB20" s="21" t="s">
        <v>72</v>
      </c>
      <c r="IE20" s="22"/>
      <c r="IF20" s="22"/>
      <c r="IG20" s="22"/>
      <c r="IH20" s="22"/>
      <c r="II20" s="22"/>
    </row>
    <row r="21" spans="1:243" s="21" customFormat="1" ht="34.5" customHeight="1">
      <c r="A21" s="57">
        <v>2.05</v>
      </c>
      <c r="B21" s="58" t="s">
        <v>73</v>
      </c>
      <c r="C21" s="33"/>
      <c r="D21" s="33">
        <v>2</v>
      </c>
      <c r="E21" s="59" t="s">
        <v>47</v>
      </c>
      <c r="F21" s="60">
        <v>79.61</v>
      </c>
      <c r="G21" s="43"/>
      <c r="H21" s="37"/>
      <c r="I21" s="38" t="s">
        <v>33</v>
      </c>
      <c r="J21" s="39">
        <f t="shared" si="0"/>
        <v>1</v>
      </c>
      <c r="K21" s="37" t="s">
        <v>34</v>
      </c>
      <c r="L21" s="37" t="s">
        <v>4</v>
      </c>
      <c r="M21" s="40"/>
      <c r="N21" s="49"/>
      <c r="O21" s="49"/>
      <c r="P21" s="50"/>
      <c r="Q21" s="49"/>
      <c r="R21" s="49"/>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2">
        <f t="shared" si="1"/>
        <v>159.22</v>
      </c>
      <c r="BB21" s="51">
        <f t="shared" si="2"/>
        <v>159.22</v>
      </c>
      <c r="BC21" s="56" t="str">
        <f t="shared" si="3"/>
        <v>INR  One Hundred &amp; Fifty Nine  and Paise Twenty Two Only</v>
      </c>
      <c r="IA21" s="21">
        <v>2.05</v>
      </c>
      <c r="IB21" s="21" t="s">
        <v>73</v>
      </c>
      <c r="ID21" s="21">
        <v>2</v>
      </c>
      <c r="IE21" s="22" t="s">
        <v>47</v>
      </c>
      <c r="IF21" s="22"/>
      <c r="IG21" s="22"/>
      <c r="IH21" s="22"/>
      <c r="II21" s="22"/>
    </row>
    <row r="22" spans="1:243" s="21" customFormat="1" ht="18" customHeight="1">
      <c r="A22" s="57">
        <v>2.06</v>
      </c>
      <c r="B22" s="58" t="s">
        <v>54</v>
      </c>
      <c r="C22" s="33"/>
      <c r="D22" s="33">
        <v>6</v>
      </c>
      <c r="E22" s="59" t="s">
        <v>47</v>
      </c>
      <c r="F22" s="60">
        <v>66.24</v>
      </c>
      <c r="G22" s="43"/>
      <c r="H22" s="37"/>
      <c r="I22" s="38" t="s">
        <v>33</v>
      </c>
      <c r="J22" s="39">
        <f t="shared" si="0"/>
        <v>1</v>
      </c>
      <c r="K22" s="37" t="s">
        <v>34</v>
      </c>
      <c r="L22" s="37" t="s">
        <v>4</v>
      </c>
      <c r="M22" s="40"/>
      <c r="N22" s="49"/>
      <c r="O22" s="49"/>
      <c r="P22" s="50"/>
      <c r="Q22" s="49"/>
      <c r="R22" s="49"/>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2">
        <f t="shared" si="1"/>
        <v>397.44</v>
      </c>
      <c r="BB22" s="51">
        <f t="shared" si="2"/>
        <v>397.44</v>
      </c>
      <c r="BC22" s="56" t="str">
        <f t="shared" si="3"/>
        <v>INR  Three Hundred &amp; Ninety Seven  and Paise Forty Four Only</v>
      </c>
      <c r="IA22" s="21">
        <v>2.06</v>
      </c>
      <c r="IB22" s="21" t="s">
        <v>54</v>
      </c>
      <c r="ID22" s="21">
        <v>6</v>
      </c>
      <c r="IE22" s="22" t="s">
        <v>47</v>
      </c>
      <c r="IF22" s="22"/>
      <c r="IG22" s="22"/>
      <c r="IH22" s="22"/>
      <c r="II22" s="22"/>
    </row>
    <row r="23" spans="1:243" s="21" customFormat="1" ht="30.75" customHeight="1">
      <c r="A23" s="57">
        <v>2.07</v>
      </c>
      <c r="B23" s="58" t="s">
        <v>55</v>
      </c>
      <c r="C23" s="33"/>
      <c r="D23" s="33">
        <v>2</v>
      </c>
      <c r="E23" s="59" t="s">
        <v>47</v>
      </c>
      <c r="F23" s="60">
        <v>51.42</v>
      </c>
      <c r="G23" s="43"/>
      <c r="H23" s="37"/>
      <c r="I23" s="38" t="s">
        <v>33</v>
      </c>
      <c r="J23" s="39">
        <f t="shared" si="0"/>
        <v>1</v>
      </c>
      <c r="K23" s="37" t="s">
        <v>34</v>
      </c>
      <c r="L23" s="37" t="s">
        <v>4</v>
      </c>
      <c r="M23" s="40"/>
      <c r="N23" s="49"/>
      <c r="O23" s="49"/>
      <c r="P23" s="50"/>
      <c r="Q23" s="49"/>
      <c r="R23" s="49"/>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2">
        <f t="shared" si="1"/>
        <v>102.84</v>
      </c>
      <c r="BB23" s="51">
        <f t="shared" si="2"/>
        <v>102.84</v>
      </c>
      <c r="BC23" s="56" t="str">
        <f t="shared" si="3"/>
        <v>INR  One Hundred &amp; Two  and Paise Eighty Four Only</v>
      </c>
      <c r="IA23" s="21">
        <v>2.07</v>
      </c>
      <c r="IB23" s="21" t="s">
        <v>55</v>
      </c>
      <c r="ID23" s="21">
        <v>2</v>
      </c>
      <c r="IE23" s="22" t="s">
        <v>47</v>
      </c>
      <c r="IF23" s="22"/>
      <c r="IG23" s="22"/>
      <c r="IH23" s="22"/>
      <c r="II23" s="22"/>
    </row>
    <row r="24" spans="1:243" s="21" customFormat="1" ht="78" customHeight="1">
      <c r="A24" s="57">
        <v>2.08</v>
      </c>
      <c r="B24" s="58" t="s">
        <v>74</v>
      </c>
      <c r="C24" s="33"/>
      <c r="D24" s="67"/>
      <c r="E24" s="67"/>
      <c r="F24" s="67"/>
      <c r="G24" s="67"/>
      <c r="H24" s="67"/>
      <c r="I24" s="67"/>
      <c r="J24" s="67"/>
      <c r="K24" s="67"/>
      <c r="L24" s="67"/>
      <c r="M24" s="67"/>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IA24" s="21">
        <v>2.08</v>
      </c>
      <c r="IB24" s="21" t="s">
        <v>74</v>
      </c>
      <c r="IE24" s="22"/>
      <c r="IF24" s="22"/>
      <c r="IG24" s="22"/>
      <c r="IH24" s="22"/>
      <c r="II24" s="22"/>
    </row>
    <row r="25" spans="1:243" s="21" customFormat="1" ht="31.5" customHeight="1">
      <c r="A25" s="57">
        <v>2.09</v>
      </c>
      <c r="B25" s="58" t="s">
        <v>75</v>
      </c>
      <c r="C25" s="33"/>
      <c r="D25" s="33">
        <v>7</v>
      </c>
      <c r="E25" s="59" t="s">
        <v>47</v>
      </c>
      <c r="F25" s="60">
        <v>52.65</v>
      </c>
      <c r="G25" s="43"/>
      <c r="H25" s="37"/>
      <c r="I25" s="38" t="s">
        <v>33</v>
      </c>
      <c r="J25" s="39">
        <f>IF(I25="Less(-)",-1,1)</f>
        <v>1</v>
      </c>
      <c r="K25" s="37" t="s">
        <v>34</v>
      </c>
      <c r="L25" s="37" t="s">
        <v>4</v>
      </c>
      <c r="M25" s="40"/>
      <c r="N25" s="49"/>
      <c r="O25" s="49"/>
      <c r="P25" s="50"/>
      <c r="Q25" s="49"/>
      <c r="R25" s="49"/>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2">
        <f>total_amount_ba($B$2,$D$2,D25,F25,J25,K25,M25)</f>
        <v>368.55</v>
      </c>
      <c r="BB25" s="51">
        <f>BA25+SUM(N25:AZ25)</f>
        <v>368.55</v>
      </c>
      <c r="BC25" s="56" t="str">
        <f>SpellNumber(L25,BB25)</f>
        <v>INR  Three Hundred &amp; Sixty Eight  and Paise Fifty Five Only</v>
      </c>
      <c r="IA25" s="21">
        <v>2.09</v>
      </c>
      <c r="IB25" s="21" t="s">
        <v>75</v>
      </c>
      <c r="ID25" s="21">
        <v>7</v>
      </c>
      <c r="IE25" s="22" t="s">
        <v>47</v>
      </c>
      <c r="IF25" s="22"/>
      <c r="IG25" s="22"/>
      <c r="IH25" s="22"/>
      <c r="II25" s="22"/>
    </row>
    <row r="26" spans="1:243" s="21" customFormat="1" ht="31.5" customHeight="1">
      <c r="A26" s="61">
        <v>2.1</v>
      </c>
      <c r="B26" s="58" t="s">
        <v>56</v>
      </c>
      <c r="C26" s="33"/>
      <c r="D26" s="33">
        <v>2</v>
      </c>
      <c r="E26" s="59" t="s">
        <v>47</v>
      </c>
      <c r="F26" s="60">
        <v>46.69</v>
      </c>
      <c r="G26" s="43"/>
      <c r="H26" s="37"/>
      <c r="I26" s="38" t="s">
        <v>33</v>
      </c>
      <c r="J26" s="39">
        <f>IF(I26="Less(-)",-1,1)</f>
        <v>1</v>
      </c>
      <c r="K26" s="37" t="s">
        <v>34</v>
      </c>
      <c r="L26" s="37" t="s">
        <v>4</v>
      </c>
      <c r="M26" s="40"/>
      <c r="N26" s="49"/>
      <c r="O26" s="49"/>
      <c r="P26" s="50"/>
      <c r="Q26" s="49"/>
      <c r="R26" s="49"/>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2">
        <f>total_amount_ba($B$2,$D$2,D26,F26,J26,K26,M26)</f>
        <v>93.38</v>
      </c>
      <c r="BB26" s="51">
        <f>BA26+SUM(N26:AZ26)</f>
        <v>93.38</v>
      </c>
      <c r="BC26" s="56" t="str">
        <f>SpellNumber(L26,BB26)</f>
        <v>INR  Ninety Three and Paise Thirty Eight Only</v>
      </c>
      <c r="IA26" s="21">
        <v>2.1</v>
      </c>
      <c r="IB26" s="21" t="s">
        <v>56</v>
      </c>
      <c r="ID26" s="21">
        <v>2</v>
      </c>
      <c r="IE26" s="22" t="s">
        <v>47</v>
      </c>
      <c r="IF26" s="22"/>
      <c r="IG26" s="22"/>
      <c r="IH26" s="22"/>
      <c r="II26" s="22"/>
    </row>
    <row r="27" spans="1:243" s="21" customFormat="1" ht="31.5" customHeight="1">
      <c r="A27" s="57">
        <v>2.11</v>
      </c>
      <c r="B27" s="58" t="s">
        <v>76</v>
      </c>
      <c r="C27" s="33"/>
      <c r="D27" s="67"/>
      <c r="E27" s="67"/>
      <c r="F27" s="67"/>
      <c r="G27" s="67"/>
      <c r="H27" s="67"/>
      <c r="I27" s="67"/>
      <c r="J27" s="67"/>
      <c r="K27" s="67"/>
      <c r="L27" s="67"/>
      <c r="M27" s="67"/>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IA27" s="21">
        <v>2.11</v>
      </c>
      <c r="IB27" s="21" t="s">
        <v>76</v>
      </c>
      <c r="IE27" s="22"/>
      <c r="IF27" s="22"/>
      <c r="IG27" s="22"/>
      <c r="IH27" s="22"/>
      <c r="II27" s="22"/>
    </row>
    <row r="28" spans="1:243" s="21" customFormat="1" ht="33" customHeight="1">
      <c r="A28" s="57">
        <v>2.12</v>
      </c>
      <c r="B28" s="58" t="s">
        <v>77</v>
      </c>
      <c r="C28" s="33"/>
      <c r="D28" s="33">
        <v>3.7</v>
      </c>
      <c r="E28" s="59" t="s">
        <v>44</v>
      </c>
      <c r="F28" s="60">
        <v>203.9</v>
      </c>
      <c r="G28" s="43"/>
      <c r="H28" s="37"/>
      <c r="I28" s="38" t="s">
        <v>33</v>
      </c>
      <c r="J28" s="39">
        <f>IF(I28="Less(-)",-1,1)</f>
        <v>1</v>
      </c>
      <c r="K28" s="37" t="s">
        <v>34</v>
      </c>
      <c r="L28" s="37" t="s">
        <v>4</v>
      </c>
      <c r="M28" s="40"/>
      <c r="N28" s="49"/>
      <c r="O28" s="49"/>
      <c r="P28" s="50"/>
      <c r="Q28" s="49"/>
      <c r="R28" s="49"/>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2">
        <f>total_amount_ba($B$2,$D$2,D28,F28,J28,K28,M28)</f>
        <v>754.43</v>
      </c>
      <c r="BB28" s="51">
        <f>BA28+SUM(N28:AZ28)</f>
        <v>754.43</v>
      </c>
      <c r="BC28" s="56" t="str">
        <f>SpellNumber(L28,BB28)</f>
        <v>INR  Seven Hundred &amp; Fifty Four  and Paise Forty Three Only</v>
      </c>
      <c r="IA28" s="21">
        <v>2.12</v>
      </c>
      <c r="IB28" s="21" t="s">
        <v>77</v>
      </c>
      <c r="ID28" s="21">
        <v>3.7</v>
      </c>
      <c r="IE28" s="22" t="s">
        <v>44</v>
      </c>
      <c r="IF28" s="22"/>
      <c r="IG28" s="22"/>
      <c r="IH28" s="22"/>
      <c r="II28" s="22"/>
    </row>
    <row r="29" spans="1:243" s="21" customFormat="1" ht="31.5" customHeight="1">
      <c r="A29" s="61">
        <v>2.13</v>
      </c>
      <c r="B29" s="58" t="s">
        <v>78</v>
      </c>
      <c r="C29" s="33"/>
      <c r="D29" s="67"/>
      <c r="E29" s="67"/>
      <c r="F29" s="67"/>
      <c r="G29" s="67"/>
      <c r="H29" s="67"/>
      <c r="I29" s="67"/>
      <c r="J29" s="67"/>
      <c r="K29" s="67"/>
      <c r="L29" s="67"/>
      <c r="M29" s="67"/>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IA29" s="21">
        <v>2.13</v>
      </c>
      <c r="IB29" s="21" t="s">
        <v>78</v>
      </c>
      <c r="IE29" s="22"/>
      <c r="IF29" s="22"/>
      <c r="IG29" s="22"/>
      <c r="IH29" s="22"/>
      <c r="II29" s="22"/>
    </row>
    <row r="30" spans="1:243" s="21" customFormat="1" ht="31.5" customHeight="1">
      <c r="A30" s="57">
        <v>2.14</v>
      </c>
      <c r="B30" s="58" t="s">
        <v>79</v>
      </c>
      <c r="C30" s="33"/>
      <c r="D30" s="33">
        <v>1.68</v>
      </c>
      <c r="E30" s="59" t="s">
        <v>43</v>
      </c>
      <c r="F30" s="60">
        <v>1570.06</v>
      </c>
      <c r="G30" s="43"/>
      <c r="H30" s="37"/>
      <c r="I30" s="38" t="s">
        <v>33</v>
      </c>
      <c r="J30" s="39">
        <f>IF(I30="Less(-)",-1,1)</f>
        <v>1</v>
      </c>
      <c r="K30" s="37" t="s">
        <v>34</v>
      </c>
      <c r="L30" s="37" t="s">
        <v>4</v>
      </c>
      <c r="M30" s="40"/>
      <c r="N30" s="49"/>
      <c r="O30" s="49"/>
      <c r="P30" s="50"/>
      <c r="Q30" s="49"/>
      <c r="R30" s="49"/>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2">
        <f>total_amount_ba($B$2,$D$2,D30,F30,J30,K30,M30)</f>
        <v>2637.7</v>
      </c>
      <c r="BB30" s="51">
        <f>BA30+SUM(N30:AZ30)</f>
        <v>2637.7</v>
      </c>
      <c r="BC30" s="56" t="str">
        <f>SpellNumber(L30,BB30)</f>
        <v>INR  Two Thousand Six Hundred &amp; Thirty Seven  and Paise Seventy Only</v>
      </c>
      <c r="IA30" s="21">
        <v>2.14</v>
      </c>
      <c r="IB30" s="21" t="s">
        <v>79</v>
      </c>
      <c r="ID30" s="21">
        <v>1.68</v>
      </c>
      <c r="IE30" s="22" t="s">
        <v>43</v>
      </c>
      <c r="IF30" s="22"/>
      <c r="IG30" s="22"/>
      <c r="IH30" s="22"/>
      <c r="II30" s="22"/>
    </row>
    <row r="31" spans="1:243" s="21" customFormat="1" ht="31.5" customHeight="1">
      <c r="A31" s="57">
        <v>3</v>
      </c>
      <c r="B31" s="58" t="s">
        <v>80</v>
      </c>
      <c r="C31" s="33"/>
      <c r="D31" s="67"/>
      <c r="E31" s="67"/>
      <c r="F31" s="67"/>
      <c r="G31" s="67"/>
      <c r="H31" s="67"/>
      <c r="I31" s="67"/>
      <c r="J31" s="67"/>
      <c r="K31" s="67"/>
      <c r="L31" s="67"/>
      <c r="M31" s="67"/>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IA31" s="21">
        <v>3</v>
      </c>
      <c r="IB31" s="21" t="s">
        <v>80</v>
      </c>
      <c r="IE31" s="22"/>
      <c r="IF31" s="22"/>
      <c r="IG31" s="22"/>
      <c r="IH31" s="22"/>
      <c r="II31" s="22"/>
    </row>
    <row r="32" spans="1:243" s="21" customFormat="1" ht="31.5" customHeight="1">
      <c r="A32" s="57">
        <v>3.01</v>
      </c>
      <c r="B32" s="58" t="s">
        <v>81</v>
      </c>
      <c r="C32" s="33"/>
      <c r="D32" s="33">
        <v>13</v>
      </c>
      <c r="E32" s="59" t="s">
        <v>51</v>
      </c>
      <c r="F32" s="60">
        <v>68.57</v>
      </c>
      <c r="G32" s="43"/>
      <c r="H32" s="37"/>
      <c r="I32" s="38" t="s">
        <v>33</v>
      </c>
      <c r="J32" s="39">
        <f>IF(I32="Less(-)",-1,1)</f>
        <v>1</v>
      </c>
      <c r="K32" s="37" t="s">
        <v>34</v>
      </c>
      <c r="L32" s="37" t="s">
        <v>4</v>
      </c>
      <c r="M32" s="40"/>
      <c r="N32" s="49"/>
      <c r="O32" s="49"/>
      <c r="P32" s="50"/>
      <c r="Q32" s="49"/>
      <c r="R32" s="49"/>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2">
        <f>total_amount_ba($B$2,$D$2,D32,F32,J32,K32,M32)</f>
        <v>891.41</v>
      </c>
      <c r="BB32" s="51">
        <f>BA32+SUM(N32:AZ32)</f>
        <v>891.41</v>
      </c>
      <c r="BC32" s="56" t="str">
        <f>SpellNumber(L32,BB32)</f>
        <v>INR  Eight Hundred &amp; Ninety One  and Paise Forty One Only</v>
      </c>
      <c r="IA32" s="21">
        <v>3.01</v>
      </c>
      <c r="IB32" s="21" t="s">
        <v>81</v>
      </c>
      <c r="ID32" s="21">
        <v>13</v>
      </c>
      <c r="IE32" s="22" t="s">
        <v>51</v>
      </c>
      <c r="IF32" s="22"/>
      <c r="IG32" s="22"/>
      <c r="IH32" s="22"/>
      <c r="II32" s="22"/>
    </row>
    <row r="33" spans="1:243" s="21" customFormat="1" ht="97.5" customHeight="1">
      <c r="A33" s="57">
        <v>3.02</v>
      </c>
      <c r="B33" s="58" t="s">
        <v>82</v>
      </c>
      <c r="C33" s="33"/>
      <c r="D33" s="67"/>
      <c r="E33" s="67"/>
      <c r="F33" s="67"/>
      <c r="G33" s="67"/>
      <c r="H33" s="67"/>
      <c r="I33" s="67"/>
      <c r="J33" s="67"/>
      <c r="K33" s="67"/>
      <c r="L33" s="67"/>
      <c r="M33" s="67"/>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IA33" s="21">
        <v>3.02</v>
      </c>
      <c r="IB33" s="21" t="s">
        <v>82</v>
      </c>
      <c r="IE33" s="22"/>
      <c r="IF33" s="22"/>
      <c r="IG33" s="22"/>
      <c r="IH33" s="22"/>
      <c r="II33" s="22"/>
    </row>
    <row r="34" spans="1:243" s="21" customFormat="1" ht="31.5" customHeight="1">
      <c r="A34" s="57">
        <v>3.03</v>
      </c>
      <c r="B34" s="58" t="s">
        <v>83</v>
      </c>
      <c r="C34" s="33"/>
      <c r="D34" s="33">
        <v>0.8</v>
      </c>
      <c r="E34" s="59" t="s">
        <v>43</v>
      </c>
      <c r="F34" s="60">
        <v>4192.15</v>
      </c>
      <c r="G34" s="43"/>
      <c r="H34" s="37"/>
      <c r="I34" s="38" t="s">
        <v>33</v>
      </c>
      <c r="J34" s="39">
        <f>IF(I34="Less(-)",-1,1)</f>
        <v>1</v>
      </c>
      <c r="K34" s="37" t="s">
        <v>34</v>
      </c>
      <c r="L34" s="37" t="s">
        <v>4</v>
      </c>
      <c r="M34" s="40"/>
      <c r="N34" s="49"/>
      <c r="O34" s="49"/>
      <c r="P34" s="50"/>
      <c r="Q34" s="49"/>
      <c r="R34" s="49"/>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2">
        <f>total_amount_ba($B$2,$D$2,D34,F34,J34,K34,M34)</f>
        <v>3353.72</v>
      </c>
      <c r="BB34" s="51">
        <f>BA34+SUM(N34:AZ34)</f>
        <v>3353.72</v>
      </c>
      <c r="BC34" s="56" t="str">
        <f>SpellNumber(L34,BB34)</f>
        <v>INR  Three Thousand Three Hundred &amp; Fifty Three  and Paise Seventy Two Only</v>
      </c>
      <c r="IA34" s="21">
        <v>3.03</v>
      </c>
      <c r="IB34" s="21" t="s">
        <v>83</v>
      </c>
      <c r="ID34" s="21">
        <v>0.8</v>
      </c>
      <c r="IE34" s="22" t="s">
        <v>43</v>
      </c>
      <c r="IF34" s="22"/>
      <c r="IG34" s="22"/>
      <c r="IH34" s="22"/>
      <c r="II34" s="22"/>
    </row>
    <row r="35" spans="1:243" s="21" customFormat="1" ht="31.5" customHeight="1">
      <c r="A35" s="57">
        <v>3.04</v>
      </c>
      <c r="B35" s="58" t="s">
        <v>84</v>
      </c>
      <c r="C35" s="33"/>
      <c r="D35" s="67"/>
      <c r="E35" s="67"/>
      <c r="F35" s="67"/>
      <c r="G35" s="67"/>
      <c r="H35" s="67"/>
      <c r="I35" s="67"/>
      <c r="J35" s="67"/>
      <c r="K35" s="67"/>
      <c r="L35" s="67"/>
      <c r="M35" s="67"/>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IA35" s="21">
        <v>3.04</v>
      </c>
      <c r="IB35" s="21" t="s">
        <v>84</v>
      </c>
      <c r="IE35" s="22"/>
      <c r="IF35" s="22"/>
      <c r="IG35" s="22"/>
      <c r="IH35" s="22"/>
      <c r="II35" s="22"/>
    </row>
    <row r="36" spans="1:243" s="21" customFormat="1" ht="42.75">
      <c r="A36" s="57">
        <v>3.05</v>
      </c>
      <c r="B36" s="58" t="s">
        <v>85</v>
      </c>
      <c r="C36" s="33"/>
      <c r="D36" s="33">
        <v>2</v>
      </c>
      <c r="E36" s="59" t="s">
        <v>43</v>
      </c>
      <c r="F36" s="60">
        <v>824.46</v>
      </c>
      <c r="G36" s="43"/>
      <c r="H36" s="37"/>
      <c r="I36" s="38" t="s">
        <v>33</v>
      </c>
      <c r="J36" s="39">
        <f>IF(I36="Less(-)",-1,1)</f>
        <v>1</v>
      </c>
      <c r="K36" s="37" t="s">
        <v>34</v>
      </c>
      <c r="L36" s="37" t="s">
        <v>4</v>
      </c>
      <c r="M36" s="40"/>
      <c r="N36" s="49"/>
      <c r="O36" s="49"/>
      <c r="P36" s="50"/>
      <c r="Q36" s="49"/>
      <c r="R36" s="49"/>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2">
        <f>total_amount_ba($B$2,$D$2,D36,F36,J36,K36,M36)</f>
        <v>1648.92</v>
      </c>
      <c r="BB36" s="51">
        <f>BA36+SUM(N36:AZ36)</f>
        <v>1648.92</v>
      </c>
      <c r="BC36" s="56" t="str">
        <f>SpellNumber(L36,BB36)</f>
        <v>INR  One Thousand Six Hundred &amp; Forty Eight  and Paise Ninety Two Only</v>
      </c>
      <c r="IA36" s="21">
        <v>3.05</v>
      </c>
      <c r="IB36" s="21" t="s">
        <v>85</v>
      </c>
      <c r="ID36" s="21">
        <v>2</v>
      </c>
      <c r="IE36" s="22" t="s">
        <v>43</v>
      </c>
      <c r="IF36" s="22"/>
      <c r="IG36" s="22"/>
      <c r="IH36" s="22"/>
      <c r="II36" s="22"/>
    </row>
    <row r="37" spans="1:243" s="21" customFormat="1" ht="16.5" customHeight="1">
      <c r="A37" s="57">
        <v>4</v>
      </c>
      <c r="B37" s="58" t="s">
        <v>86</v>
      </c>
      <c r="C37" s="33"/>
      <c r="D37" s="67"/>
      <c r="E37" s="67"/>
      <c r="F37" s="67"/>
      <c r="G37" s="67"/>
      <c r="H37" s="67"/>
      <c r="I37" s="67"/>
      <c r="J37" s="67"/>
      <c r="K37" s="67"/>
      <c r="L37" s="67"/>
      <c r="M37" s="67"/>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IA37" s="21">
        <v>4</v>
      </c>
      <c r="IB37" s="21" t="s">
        <v>86</v>
      </c>
      <c r="IE37" s="22"/>
      <c r="IF37" s="22"/>
      <c r="IG37" s="22"/>
      <c r="IH37" s="22"/>
      <c r="II37" s="22"/>
    </row>
    <row r="38" spans="1:243" s="21" customFormat="1" ht="31.5" customHeight="1">
      <c r="A38" s="57">
        <v>4.01</v>
      </c>
      <c r="B38" s="58" t="s">
        <v>87</v>
      </c>
      <c r="C38" s="33"/>
      <c r="D38" s="67"/>
      <c r="E38" s="67"/>
      <c r="F38" s="67"/>
      <c r="G38" s="67"/>
      <c r="H38" s="67"/>
      <c r="I38" s="67"/>
      <c r="J38" s="67"/>
      <c r="K38" s="67"/>
      <c r="L38" s="67"/>
      <c r="M38" s="67"/>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IA38" s="21">
        <v>4.01</v>
      </c>
      <c r="IB38" s="21" t="s">
        <v>87</v>
      </c>
      <c r="IE38" s="22"/>
      <c r="IF38" s="22"/>
      <c r="IG38" s="22"/>
      <c r="IH38" s="22"/>
      <c r="II38" s="22"/>
    </row>
    <row r="39" spans="1:243" s="21" customFormat="1" ht="31.5" customHeight="1">
      <c r="A39" s="57">
        <v>4.02</v>
      </c>
      <c r="B39" s="58" t="s">
        <v>88</v>
      </c>
      <c r="C39" s="33"/>
      <c r="D39" s="33">
        <v>61</v>
      </c>
      <c r="E39" s="59" t="s">
        <v>43</v>
      </c>
      <c r="F39" s="60">
        <v>477.86</v>
      </c>
      <c r="G39" s="43"/>
      <c r="H39" s="37"/>
      <c r="I39" s="38" t="s">
        <v>33</v>
      </c>
      <c r="J39" s="39">
        <f>IF(I39="Less(-)",-1,1)</f>
        <v>1</v>
      </c>
      <c r="K39" s="37" t="s">
        <v>34</v>
      </c>
      <c r="L39" s="37" t="s">
        <v>4</v>
      </c>
      <c r="M39" s="40"/>
      <c r="N39" s="49"/>
      <c r="O39" s="49"/>
      <c r="P39" s="50"/>
      <c r="Q39" s="49"/>
      <c r="R39" s="49"/>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2">
        <f>total_amount_ba($B$2,$D$2,D39,F39,J39,K39,M39)</f>
        <v>29149.46</v>
      </c>
      <c r="BB39" s="51">
        <f>BA39+SUM(N39:AZ39)</f>
        <v>29149.46</v>
      </c>
      <c r="BC39" s="56" t="str">
        <f>SpellNumber(L39,BB39)</f>
        <v>INR  Twenty Nine Thousand One Hundred &amp; Forty Nine  and Paise Forty Six Only</v>
      </c>
      <c r="IA39" s="21">
        <v>4.02</v>
      </c>
      <c r="IB39" s="21" t="s">
        <v>88</v>
      </c>
      <c r="ID39" s="21">
        <v>61</v>
      </c>
      <c r="IE39" s="22" t="s">
        <v>43</v>
      </c>
      <c r="IF39" s="22"/>
      <c r="IG39" s="22"/>
      <c r="IH39" s="22"/>
      <c r="II39" s="22"/>
    </row>
    <row r="40" spans="1:243" s="21" customFormat="1" ht="31.5" customHeight="1">
      <c r="A40" s="61">
        <v>4.03</v>
      </c>
      <c r="B40" s="58" t="s">
        <v>89</v>
      </c>
      <c r="C40" s="33"/>
      <c r="D40" s="67"/>
      <c r="E40" s="67"/>
      <c r="F40" s="67"/>
      <c r="G40" s="67"/>
      <c r="H40" s="67"/>
      <c r="I40" s="67"/>
      <c r="J40" s="67"/>
      <c r="K40" s="67"/>
      <c r="L40" s="67"/>
      <c r="M40" s="67"/>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IA40" s="21">
        <v>4.03</v>
      </c>
      <c r="IB40" s="21" t="s">
        <v>89</v>
      </c>
      <c r="IE40" s="22"/>
      <c r="IF40" s="22"/>
      <c r="IG40" s="22"/>
      <c r="IH40" s="22"/>
      <c r="II40" s="22"/>
    </row>
    <row r="41" spans="1:243" s="21" customFormat="1" ht="31.5" customHeight="1">
      <c r="A41" s="57">
        <v>4.04</v>
      </c>
      <c r="B41" s="58" t="s">
        <v>90</v>
      </c>
      <c r="C41" s="33"/>
      <c r="D41" s="33">
        <v>5</v>
      </c>
      <c r="E41" s="59" t="s">
        <v>43</v>
      </c>
      <c r="F41" s="60">
        <v>500.44</v>
      </c>
      <c r="G41" s="43"/>
      <c r="H41" s="37"/>
      <c r="I41" s="38" t="s">
        <v>33</v>
      </c>
      <c r="J41" s="39">
        <f>IF(I41="Less(-)",-1,1)</f>
        <v>1</v>
      </c>
      <c r="K41" s="37" t="s">
        <v>34</v>
      </c>
      <c r="L41" s="37" t="s">
        <v>4</v>
      </c>
      <c r="M41" s="40"/>
      <c r="N41" s="49"/>
      <c r="O41" s="49"/>
      <c r="P41" s="50"/>
      <c r="Q41" s="49"/>
      <c r="R41" s="49"/>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2">
        <f>total_amount_ba($B$2,$D$2,D41,F41,J41,K41,M41)</f>
        <v>2502.2</v>
      </c>
      <c r="BB41" s="51">
        <f>BA41+SUM(N41:AZ41)</f>
        <v>2502.2</v>
      </c>
      <c r="BC41" s="56" t="str">
        <f>SpellNumber(L41,BB41)</f>
        <v>INR  Two Thousand Five Hundred &amp; Two  and Paise Twenty Only</v>
      </c>
      <c r="IA41" s="21">
        <v>4.04</v>
      </c>
      <c r="IB41" s="21" t="s">
        <v>90</v>
      </c>
      <c r="ID41" s="21">
        <v>5</v>
      </c>
      <c r="IE41" s="22" t="s">
        <v>43</v>
      </c>
      <c r="IF41" s="22"/>
      <c r="IG41" s="22"/>
      <c r="IH41" s="22"/>
      <c r="II41" s="22"/>
    </row>
    <row r="42" spans="1:243" s="21" customFormat="1" ht="31.5" customHeight="1">
      <c r="A42" s="57">
        <v>4.05</v>
      </c>
      <c r="B42" s="58" t="s">
        <v>91</v>
      </c>
      <c r="C42" s="33"/>
      <c r="D42" s="67"/>
      <c r="E42" s="67"/>
      <c r="F42" s="67"/>
      <c r="G42" s="67"/>
      <c r="H42" s="67"/>
      <c r="I42" s="67"/>
      <c r="J42" s="67"/>
      <c r="K42" s="67"/>
      <c r="L42" s="67"/>
      <c r="M42" s="67"/>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IA42" s="21">
        <v>4.05</v>
      </c>
      <c r="IB42" s="21" t="s">
        <v>91</v>
      </c>
      <c r="IE42" s="22"/>
      <c r="IF42" s="22"/>
      <c r="IG42" s="22"/>
      <c r="IH42" s="22"/>
      <c r="II42" s="22"/>
    </row>
    <row r="43" spans="1:243" s="21" customFormat="1" ht="31.5" customHeight="1">
      <c r="A43" s="57">
        <v>4.06</v>
      </c>
      <c r="B43" s="58" t="s">
        <v>92</v>
      </c>
      <c r="C43" s="33"/>
      <c r="D43" s="33">
        <v>50</v>
      </c>
      <c r="E43" s="59" t="s">
        <v>44</v>
      </c>
      <c r="F43" s="60">
        <v>69.71</v>
      </c>
      <c r="G43" s="43"/>
      <c r="H43" s="37"/>
      <c r="I43" s="38" t="s">
        <v>33</v>
      </c>
      <c r="J43" s="39">
        <f>IF(I43="Less(-)",-1,1)</f>
        <v>1</v>
      </c>
      <c r="K43" s="37" t="s">
        <v>34</v>
      </c>
      <c r="L43" s="37" t="s">
        <v>4</v>
      </c>
      <c r="M43" s="40"/>
      <c r="N43" s="49"/>
      <c r="O43" s="49"/>
      <c r="P43" s="50"/>
      <c r="Q43" s="49"/>
      <c r="R43" s="49"/>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2">
        <f>total_amount_ba($B$2,$D$2,D43,F43,J43,K43,M43)</f>
        <v>3485.5</v>
      </c>
      <c r="BB43" s="51">
        <f>BA43+SUM(N43:AZ43)</f>
        <v>3485.5</v>
      </c>
      <c r="BC43" s="56" t="str">
        <f>SpellNumber(L43,BB43)</f>
        <v>INR  Three Thousand Four Hundred &amp; Eighty Five  and Paise Fifty Only</v>
      </c>
      <c r="IA43" s="21">
        <v>4.06</v>
      </c>
      <c r="IB43" s="21" t="s">
        <v>92</v>
      </c>
      <c r="ID43" s="21">
        <v>50</v>
      </c>
      <c r="IE43" s="22" t="s">
        <v>44</v>
      </c>
      <c r="IF43" s="22"/>
      <c r="IG43" s="22"/>
      <c r="IH43" s="22"/>
      <c r="II43" s="22"/>
    </row>
    <row r="44" spans="1:243" s="21" customFormat="1" ht="31.5" customHeight="1">
      <c r="A44" s="57">
        <v>5</v>
      </c>
      <c r="B44" s="58" t="s">
        <v>93</v>
      </c>
      <c r="C44" s="33"/>
      <c r="D44" s="67"/>
      <c r="E44" s="67"/>
      <c r="F44" s="67"/>
      <c r="G44" s="67"/>
      <c r="H44" s="67"/>
      <c r="I44" s="67"/>
      <c r="J44" s="67"/>
      <c r="K44" s="67"/>
      <c r="L44" s="67"/>
      <c r="M44" s="67"/>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IA44" s="21">
        <v>5</v>
      </c>
      <c r="IB44" s="21" t="s">
        <v>93</v>
      </c>
      <c r="IE44" s="22"/>
      <c r="IF44" s="22"/>
      <c r="IG44" s="22"/>
      <c r="IH44" s="22"/>
      <c r="II44" s="22"/>
    </row>
    <row r="45" spans="1:243" s="21" customFormat="1" ht="31.5" customHeight="1">
      <c r="A45" s="57">
        <v>5.01</v>
      </c>
      <c r="B45" s="58" t="s">
        <v>94</v>
      </c>
      <c r="C45" s="33"/>
      <c r="D45" s="67"/>
      <c r="E45" s="67"/>
      <c r="F45" s="67"/>
      <c r="G45" s="67"/>
      <c r="H45" s="67"/>
      <c r="I45" s="67"/>
      <c r="J45" s="67"/>
      <c r="K45" s="67"/>
      <c r="L45" s="67"/>
      <c r="M45" s="67"/>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IA45" s="21">
        <v>5.01</v>
      </c>
      <c r="IB45" s="21" t="s">
        <v>94</v>
      </c>
      <c r="IE45" s="22"/>
      <c r="IF45" s="22"/>
      <c r="IG45" s="22"/>
      <c r="IH45" s="22"/>
      <c r="II45" s="22"/>
    </row>
    <row r="46" spans="1:243" s="21" customFormat="1" ht="31.5" customHeight="1">
      <c r="A46" s="57">
        <v>5.02</v>
      </c>
      <c r="B46" s="58" t="s">
        <v>50</v>
      </c>
      <c r="C46" s="33"/>
      <c r="D46" s="33">
        <v>710</v>
      </c>
      <c r="E46" s="59" t="s">
        <v>43</v>
      </c>
      <c r="F46" s="60">
        <v>81.32</v>
      </c>
      <c r="G46" s="43"/>
      <c r="H46" s="37"/>
      <c r="I46" s="38" t="s">
        <v>33</v>
      </c>
      <c r="J46" s="39">
        <f>IF(I46="Less(-)",-1,1)</f>
        <v>1</v>
      </c>
      <c r="K46" s="37" t="s">
        <v>34</v>
      </c>
      <c r="L46" s="37" t="s">
        <v>4</v>
      </c>
      <c r="M46" s="40"/>
      <c r="N46" s="49"/>
      <c r="O46" s="49"/>
      <c r="P46" s="50"/>
      <c r="Q46" s="49"/>
      <c r="R46" s="49"/>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2">
        <f>total_amount_ba($B$2,$D$2,D46,F46,J46,K46,M46)</f>
        <v>57737.2</v>
      </c>
      <c r="BB46" s="51">
        <f>BA46+SUM(N46:AZ46)</f>
        <v>57737.2</v>
      </c>
      <c r="BC46" s="56" t="str">
        <f>SpellNumber(L46,BB46)</f>
        <v>INR  Fifty Seven Thousand Seven Hundred &amp; Thirty Seven  and Paise Twenty Only</v>
      </c>
      <c r="IA46" s="21">
        <v>5.02</v>
      </c>
      <c r="IB46" s="21" t="s">
        <v>50</v>
      </c>
      <c r="ID46" s="21">
        <v>710</v>
      </c>
      <c r="IE46" s="22" t="s">
        <v>43</v>
      </c>
      <c r="IF46" s="22"/>
      <c r="IG46" s="22"/>
      <c r="IH46" s="22"/>
      <c r="II46" s="22"/>
    </row>
    <row r="47" spans="1:243" s="21" customFormat="1" ht="47.25">
      <c r="A47" s="57">
        <v>5.03</v>
      </c>
      <c r="B47" s="58" t="s">
        <v>95</v>
      </c>
      <c r="C47" s="33"/>
      <c r="D47" s="67"/>
      <c r="E47" s="67"/>
      <c r="F47" s="67"/>
      <c r="G47" s="67"/>
      <c r="H47" s="67"/>
      <c r="I47" s="67"/>
      <c r="J47" s="67"/>
      <c r="K47" s="67"/>
      <c r="L47" s="67"/>
      <c r="M47" s="67"/>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IA47" s="21">
        <v>5.03</v>
      </c>
      <c r="IB47" s="21" t="s">
        <v>95</v>
      </c>
      <c r="IE47" s="22"/>
      <c r="IF47" s="22"/>
      <c r="IG47" s="22"/>
      <c r="IH47" s="22"/>
      <c r="II47" s="22"/>
    </row>
    <row r="48" spans="1:243" s="21" customFormat="1" ht="28.5">
      <c r="A48" s="57">
        <v>5.04</v>
      </c>
      <c r="B48" s="58" t="s">
        <v>50</v>
      </c>
      <c r="C48" s="33"/>
      <c r="D48" s="33">
        <v>3.5</v>
      </c>
      <c r="E48" s="59" t="s">
        <v>43</v>
      </c>
      <c r="F48" s="60">
        <v>115.26</v>
      </c>
      <c r="G48" s="43"/>
      <c r="H48" s="37"/>
      <c r="I48" s="38" t="s">
        <v>33</v>
      </c>
      <c r="J48" s="39">
        <f>IF(I48="Less(-)",-1,1)</f>
        <v>1</v>
      </c>
      <c r="K48" s="37" t="s">
        <v>34</v>
      </c>
      <c r="L48" s="37" t="s">
        <v>4</v>
      </c>
      <c r="M48" s="40"/>
      <c r="N48" s="49"/>
      <c r="O48" s="49"/>
      <c r="P48" s="50"/>
      <c r="Q48" s="49"/>
      <c r="R48" s="49"/>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2">
        <f>total_amount_ba($B$2,$D$2,D48,F48,J48,K48,M48)</f>
        <v>403.41</v>
      </c>
      <c r="BB48" s="51">
        <f>BA48+SUM(N48:AZ48)</f>
        <v>403.41</v>
      </c>
      <c r="BC48" s="56" t="str">
        <f>SpellNumber(L48,BB48)</f>
        <v>INR  Four Hundred &amp; Three  and Paise Forty One Only</v>
      </c>
      <c r="IA48" s="21">
        <v>5.04</v>
      </c>
      <c r="IB48" s="21" t="s">
        <v>50</v>
      </c>
      <c r="ID48" s="21">
        <v>3.5</v>
      </c>
      <c r="IE48" s="22" t="s">
        <v>43</v>
      </c>
      <c r="IF48" s="22"/>
      <c r="IG48" s="22"/>
      <c r="IH48" s="22"/>
      <c r="II48" s="22"/>
    </row>
    <row r="49" spans="1:243" s="21" customFormat="1" ht="94.5">
      <c r="A49" s="57">
        <v>5.05</v>
      </c>
      <c r="B49" s="58" t="s">
        <v>57</v>
      </c>
      <c r="C49" s="33"/>
      <c r="D49" s="33">
        <v>310</v>
      </c>
      <c r="E49" s="59" t="s">
        <v>43</v>
      </c>
      <c r="F49" s="60">
        <v>108.59</v>
      </c>
      <c r="G49" s="43"/>
      <c r="H49" s="37"/>
      <c r="I49" s="38" t="s">
        <v>33</v>
      </c>
      <c r="J49" s="39">
        <f>IF(I49="Less(-)",-1,1)</f>
        <v>1</v>
      </c>
      <c r="K49" s="37" t="s">
        <v>34</v>
      </c>
      <c r="L49" s="37" t="s">
        <v>4</v>
      </c>
      <c r="M49" s="40"/>
      <c r="N49" s="49"/>
      <c r="O49" s="49"/>
      <c r="P49" s="50"/>
      <c r="Q49" s="49"/>
      <c r="R49" s="49"/>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2">
        <f>total_amount_ba($B$2,$D$2,D49,F49,J49,K49,M49)</f>
        <v>33662.9</v>
      </c>
      <c r="BB49" s="51">
        <f>BA49+SUM(N49:AZ49)</f>
        <v>33662.9</v>
      </c>
      <c r="BC49" s="56" t="str">
        <f>SpellNumber(L49,BB49)</f>
        <v>INR  Thirty Three Thousand Six Hundred &amp; Sixty Two  and Paise Ninety Only</v>
      </c>
      <c r="IA49" s="21">
        <v>5.05</v>
      </c>
      <c r="IB49" s="21" t="s">
        <v>57</v>
      </c>
      <c r="ID49" s="21">
        <v>310</v>
      </c>
      <c r="IE49" s="22" t="s">
        <v>43</v>
      </c>
      <c r="IF49" s="22"/>
      <c r="IG49" s="22"/>
      <c r="IH49" s="22"/>
      <c r="II49" s="22"/>
    </row>
    <row r="50" spans="1:243" s="21" customFormat="1" ht="31.5">
      <c r="A50" s="57">
        <v>5.06</v>
      </c>
      <c r="B50" s="58" t="s">
        <v>96</v>
      </c>
      <c r="C50" s="33"/>
      <c r="D50" s="67"/>
      <c r="E50" s="67"/>
      <c r="F50" s="67"/>
      <c r="G50" s="67"/>
      <c r="H50" s="67"/>
      <c r="I50" s="67"/>
      <c r="J50" s="67"/>
      <c r="K50" s="67"/>
      <c r="L50" s="67"/>
      <c r="M50" s="67"/>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IA50" s="21">
        <v>5.06</v>
      </c>
      <c r="IB50" s="21" t="s">
        <v>96</v>
      </c>
      <c r="IE50" s="22"/>
      <c r="IF50" s="22"/>
      <c r="IG50" s="22"/>
      <c r="IH50" s="22"/>
      <c r="II50" s="22"/>
    </row>
    <row r="51" spans="1:243" s="21" customFormat="1" ht="28.5" customHeight="1">
      <c r="A51" s="57">
        <v>5.07</v>
      </c>
      <c r="B51" s="58" t="s">
        <v>58</v>
      </c>
      <c r="C51" s="33"/>
      <c r="D51" s="33">
        <v>160</v>
      </c>
      <c r="E51" s="59" t="s">
        <v>43</v>
      </c>
      <c r="F51" s="60">
        <v>10.17</v>
      </c>
      <c r="G51" s="43"/>
      <c r="H51" s="37"/>
      <c r="I51" s="38" t="s">
        <v>33</v>
      </c>
      <c r="J51" s="39">
        <f>IF(I51="Less(-)",-1,1)</f>
        <v>1</v>
      </c>
      <c r="K51" s="37" t="s">
        <v>34</v>
      </c>
      <c r="L51" s="37" t="s">
        <v>4</v>
      </c>
      <c r="M51" s="40"/>
      <c r="N51" s="49"/>
      <c r="O51" s="49"/>
      <c r="P51" s="50"/>
      <c r="Q51" s="49"/>
      <c r="R51" s="49"/>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2">
        <f>total_amount_ba($B$2,$D$2,D51,F51,J51,K51,M51)</f>
        <v>1627.2</v>
      </c>
      <c r="BB51" s="51">
        <f>BA51+SUM(N51:AZ51)</f>
        <v>1627.2</v>
      </c>
      <c r="BC51" s="56" t="str">
        <f>SpellNumber(L51,BB51)</f>
        <v>INR  One Thousand Six Hundred &amp; Twenty Seven  and Paise Twenty Only</v>
      </c>
      <c r="IA51" s="21">
        <v>5.07</v>
      </c>
      <c r="IB51" s="21" t="s">
        <v>58</v>
      </c>
      <c r="ID51" s="21">
        <v>160</v>
      </c>
      <c r="IE51" s="22" t="s">
        <v>43</v>
      </c>
      <c r="IF51" s="22"/>
      <c r="IG51" s="22"/>
      <c r="IH51" s="22"/>
      <c r="II51" s="22"/>
    </row>
    <row r="52" spans="1:243" s="21" customFormat="1" ht="78.75">
      <c r="A52" s="57">
        <v>5.08</v>
      </c>
      <c r="B52" s="58" t="s">
        <v>97</v>
      </c>
      <c r="C52" s="33"/>
      <c r="D52" s="67"/>
      <c r="E52" s="67"/>
      <c r="F52" s="67"/>
      <c r="G52" s="67"/>
      <c r="H52" s="67"/>
      <c r="I52" s="67"/>
      <c r="J52" s="67"/>
      <c r="K52" s="67"/>
      <c r="L52" s="67"/>
      <c r="M52" s="67"/>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IA52" s="21">
        <v>5.08</v>
      </c>
      <c r="IB52" s="21" t="s">
        <v>97</v>
      </c>
      <c r="IE52" s="22"/>
      <c r="IF52" s="22"/>
      <c r="IG52" s="22"/>
      <c r="IH52" s="22"/>
      <c r="II52" s="22"/>
    </row>
    <row r="53" spans="1:243" s="21" customFormat="1" ht="45" customHeight="1">
      <c r="A53" s="57">
        <v>5.09</v>
      </c>
      <c r="B53" s="58" t="s">
        <v>58</v>
      </c>
      <c r="C53" s="33"/>
      <c r="D53" s="33">
        <v>838</v>
      </c>
      <c r="E53" s="59" t="s">
        <v>43</v>
      </c>
      <c r="F53" s="60">
        <v>49.8</v>
      </c>
      <c r="G53" s="43"/>
      <c r="H53" s="37"/>
      <c r="I53" s="38" t="s">
        <v>33</v>
      </c>
      <c r="J53" s="39">
        <f>IF(I53="Less(-)",-1,1)</f>
        <v>1</v>
      </c>
      <c r="K53" s="37" t="s">
        <v>34</v>
      </c>
      <c r="L53" s="37" t="s">
        <v>4</v>
      </c>
      <c r="M53" s="40"/>
      <c r="N53" s="49"/>
      <c r="O53" s="49"/>
      <c r="P53" s="50"/>
      <c r="Q53" s="49"/>
      <c r="R53" s="49"/>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2">
        <f>total_amount_ba($B$2,$D$2,D53,F53,J53,K53,M53)</f>
        <v>41732.4</v>
      </c>
      <c r="BB53" s="51">
        <f>BA53+SUM(N53:AZ53)</f>
        <v>41732.4</v>
      </c>
      <c r="BC53" s="56" t="str">
        <f>SpellNumber(L53,BB53)</f>
        <v>INR  Forty One Thousand Seven Hundred &amp; Thirty Two  and Paise Forty Only</v>
      </c>
      <c r="IA53" s="21">
        <v>5.09</v>
      </c>
      <c r="IB53" s="21" t="s">
        <v>58</v>
      </c>
      <c r="ID53" s="21">
        <v>838</v>
      </c>
      <c r="IE53" s="22" t="s">
        <v>43</v>
      </c>
      <c r="IF53" s="22"/>
      <c r="IG53" s="22"/>
      <c r="IH53" s="22"/>
      <c r="II53" s="22"/>
    </row>
    <row r="54" spans="1:243" s="21" customFormat="1" ht="94.5">
      <c r="A54" s="61">
        <v>5.1</v>
      </c>
      <c r="B54" s="58" t="s">
        <v>59</v>
      </c>
      <c r="C54" s="33"/>
      <c r="D54" s="33">
        <v>310</v>
      </c>
      <c r="E54" s="59" t="s">
        <v>43</v>
      </c>
      <c r="F54" s="60">
        <v>18.28</v>
      </c>
      <c r="G54" s="43"/>
      <c r="H54" s="37"/>
      <c r="I54" s="38" t="s">
        <v>33</v>
      </c>
      <c r="J54" s="39">
        <f>IF(I54="Less(-)",-1,1)</f>
        <v>1</v>
      </c>
      <c r="K54" s="37" t="s">
        <v>34</v>
      </c>
      <c r="L54" s="37" t="s">
        <v>4</v>
      </c>
      <c r="M54" s="40"/>
      <c r="N54" s="49"/>
      <c r="O54" s="49"/>
      <c r="P54" s="50"/>
      <c r="Q54" s="49"/>
      <c r="R54" s="49"/>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2">
        <f>total_amount_ba($B$2,$D$2,D54,F54,J54,K54,M54)</f>
        <v>5666.8</v>
      </c>
      <c r="BB54" s="51">
        <f>BA54+SUM(N54:AZ54)</f>
        <v>5666.8</v>
      </c>
      <c r="BC54" s="56" t="str">
        <f>SpellNumber(L54,BB54)</f>
        <v>INR  Five Thousand Six Hundred &amp; Sixty Six  and Paise Eighty Only</v>
      </c>
      <c r="IA54" s="21">
        <v>5.1</v>
      </c>
      <c r="IB54" s="21" t="s">
        <v>59</v>
      </c>
      <c r="ID54" s="21">
        <v>310</v>
      </c>
      <c r="IE54" s="22" t="s">
        <v>43</v>
      </c>
      <c r="IF54" s="22"/>
      <c r="IG54" s="22"/>
      <c r="IH54" s="22"/>
      <c r="II54" s="22"/>
    </row>
    <row r="55" spans="1:243" s="21" customFormat="1" ht="63">
      <c r="A55" s="57">
        <v>5.11</v>
      </c>
      <c r="B55" s="58" t="s">
        <v>98</v>
      </c>
      <c r="C55" s="33"/>
      <c r="D55" s="67"/>
      <c r="E55" s="67"/>
      <c r="F55" s="67"/>
      <c r="G55" s="67"/>
      <c r="H55" s="67"/>
      <c r="I55" s="67"/>
      <c r="J55" s="67"/>
      <c r="K55" s="67"/>
      <c r="L55" s="67"/>
      <c r="M55" s="67"/>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IA55" s="21">
        <v>5.11</v>
      </c>
      <c r="IB55" s="21" t="s">
        <v>98</v>
      </c>
      <c r="IE55" s="22"/>
      <c r="IF55" s="22"/>
      <c r="IG55" s="22"/>
      <c r="IH55" s="22"/>
      <c r="II55" s="22"/>
    </row>
    <row r="56" spans="1:243" s="21" customFormat="1" ht="42.75" customHeight="1">
      <c r="A56" s="57">
        <v>5.12</v>
      </c>
      <c r="B56" s="58" t="s">
        <v>60</v>
      </c>
      <c r="C56" s="33"/>
      <c r="D56" s="33">
        <v>327</v>
      </c>
      <c r="E56" s="59" t="s">
        <v>43</v>
      </c>
      <c r="F56" s="60">
        <v>75.89</v>
      </c>
      <c r="G56" s="43"/>
      <c r="H56" s="37"/>
      <c r="I56" s="38" t="s">
        <v>33</v>
      </c>
      <c r="J56" s="39">
        <f>IF(I56="Less(-)",-1,1)</f>
        <v>1</v>
      </c>
      <c r="K56" s="37" t="s">
        <v>34</v>
      </c>
      <c r="L56" s="37" t="s">
        <v>4</v>
      </c>
      <c r="M56" s="40"/>
      <c r="N56" s="49"/>
      <c r="O56" s="49"/>
      <c r="P56" s="50"/>
      <c r="Q56" s="49"/>
      <c r="R56" s="49"/>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2">
        <f>total_amount_ba($B$2,$D$2,D56,F56,J56,K56,M56)</f>
        <v>24816.03</v>
      </c>
      <c r="BB56" s="51">
        <f>BA56+SUM(N56:AZ56)</f>
        <v>24816.03</v>
      </c>
      <c r="BC56" s="56" t="str">
        <f>SpellNumber(L56,BB56)</f>
        <v>INR  Twenty Four Thousand Eight Hundred &amp; Sixteen  and Paise Three Only</v>
      </c>
      <c r="IA56" s="21">
        <v>5.12</v>
      </c>
      <c r="IB56" s="21" t="s">
        <v>60</v>
      </c>
      <c r="ID56" s="21">
        <v>327</v>
      </c>
      <c r="IE56" s="22" t="s">
        <v>43</v>
      </c>
      <c r="IF56" s="22"/>
      <c r="IG56" s="22"/>
      <c r="IH56" s="22"/>
      <c r="II56" s="22"/>
    </row>
    <row r="57" spans="1:243" s="21" customFormat="1" ht="31.5">
      <c r="A57" s="57">
        <v>5.13</v>
      </c>
      <c r="B57" s="58" t="s">
        <v>99</v>
      </c>
      <c r="C57" s="33"/>
      <c r="D57" s="67"/>
      <c r="E57" s="67"/>
      <c r="F57" s="67"/>
      <c r="G57" s="67"/>
      <c r="H57" s="67"/>
      <c r="I57" s="67"/>
      <c r="J57" s="67"/>
      <c r="K57" s="67"/>
      <c r="L57" s="67"/>
      <c r="M57" s="67"/>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IA57" s="21">
        <v>5.13</v>
      </c>
      <c r="IB57" s="21" t="s">
        <v>99</v>
      </c>
      <c r="IE57" s="22"/>
      <c r="IF57" s="22"/>
      <c r="IG57" s="22"/>
      <c r="IH57" s="22"/>
      <c r="II57" s="22"/>
    </row>
    <row r="58" spans="1:243" s="21" customFormat="1" ht="28.5" customHeight="1">
      <c r="A58" s="57">
        <v>5.14</v>
      </c>
      <c r="B58" s="58" t="s">
        <v>100</v>
      </c>
      <c r="C58" s="33"/>
      <c r="D58" s="33">
        <v>290</v>
      </c>
      <c r="E58" s="59" t="s">
        <v>43</v>
      </c>
      <c r="F58" s="60">
        <v>65.54</v>
      </c>
      <c r="G58" s="43"/>
      <c r="H58" s="37"/>
      <c r="I58" s="38" t="s">
        <v>33</v>
      </c>
      <c r="J58" s="39">
        <f>IF(I58="Less(-)",-1,1)</f>
        <v>1</v>
      </c>
      <c r="K58" s="37" t="s">
        <v>34</v>
      </c>
      <c r="L58" s="37" t="s">
        <v>4</v>
      </c>
      <c r="M58" s="40"/>
      <c r="N58" s="49"/>
      <c r="O58" s="49"/>
      <c r="P58" s="50"/>
      <c r="Q58" s="49"/>
      <c r="R58" s="49"/>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2">
        <f>total_amount_ba($B$2,$D$2,D58,F58,J58,K58,M58)</f>
        <v>19006.6</v>
      </c>
      <c r="BB58" s="51">
        <f>BA58+SUM(N58:AZ58)</f>
        <v>19006.6</v>
      </c>
      <c r="BC58" s="56" t="str">
        <f>SpellNumber(L58,BB58)</f>
        <v>INR  Nineteen Thousand  &amp;Six  and Paise Sixty Only</v>
      </c>
      <c r="IA58" s="21">
        <v>5.14</v>
      </c>
      <c r="IB58" s="21" t="s">
        <v>100</v>
      </c>
      <c r="ID58" s="21">
        <v>290</v>
      </c>
      <c r="IE58" s="22" t="s">
        <v>43</v>
      </c>
      <c r="IF58" s="22"/>
      <c r="IG58" s="22"/>
      <c r="IH58" s="22"/>
      <c r="II58" s="22"/>
    </row>
    <row r="59" spans="1:243" s="21" customFormat="1" ht="15.75">
      <c r="A59" s="57">
        <v>6</v>
      </c>
      <c r="B59" s="58" t="s">
        <v>101</v>
      </c>
      <c r="C59" s="33"/>
      <c r="D59" s="67"/>
      <c r="E59" s="67"/>
      <c r="F59" s="67"/>
      <c r="G59" s="67"/>
      <c r="H59" s="67"/>
      <c r="I59" s="67"/>
      <c r="J59" s="67"/>
      <c r="K59" s="67"/>
      <c r="L59" s="67"/>
      <c r="M59" s="67"/>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IA59" s="21">
        <v>6</v>
      </c>
      <c r="IB59" s="21" t="s">
        <v>101</v>
      </c>
      <c r="IE59" s="22"/>
      <c r="IF59" s="22"/>
      <c r="IG59" s="22"/>
      <c r="IH59" s="22"/>
      <c r="II59" s="22"/>
    </row>
    <row r="60" spans="1:243" s="21" customFormat="1" ht="108.75" customHeight="1">
      <c r="A60" s="57">
        <v>6.01</v>
      </c>
      <c r="B60" s="58" t="s">
        <v>102</v>
      </c>
      <c r="C60" s="33"/>
      <c r="D60" s="67"/>
      <c r="E60" s="67"/>
      <c r="F60" s="67"/>
      <c r="G60" s="67"/>
      <c r="H60" s="67"/>
      <c r="I60" s="67"/>
      <c r="J60" s="67"/>
      <c r="K60" s="67"/>
      <c r="L60" s="67"/>
      <c r="M60" s="67"/>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IA60" s="21">
        <v>6.01</v>
      </c>
      <c r="IB60" s="21" t="s">
        <v>102</v>
      </c>
      <c r="IE60" s="22"/>
      <c r="IF60" s="22"/>
      <c r="IG60" s="22"/>
      <c r="IH60" s="22"/>
      <c r="II60" s="22"/>
    </row>
    <row r="61" spans="1:243" s="21" customFormat="1" ht="42.75">
      <c r="A61" s="57">
        <v>6.02</v>
      </c>
      <c r="B61" s="58" t="s">
        <v>61</v>
      </c>
      <c r="C61" s="33"/>
      <c r="D61" s="33">
        <v>17</v>
      </c>
      <c r="E61" s="59" t="s">
        <v>43</v>
      </c>
      <c r="F61" s="60">
        <v>419.11</v>
      </c>
      <c r="G61" s="43"/>
      <c r="H61" s="37"/>
      <c r="I61" s="38" t="s">
        <v>33</v>
      </c>
      <c r="J61" s="39">
        <f>IF(I61="Less(-)",-1,1)</f>
        <v>1</v>
      </c>
      <c r="K61" s="37" t="s">
        <v>34</v>
      </c>
      <c r="L61" s="37" t="s">
        <v>4</v>
      </c>
      <c r="M61" s="40"/>
      <c r="N61" s="49"/>
      <c r="O61" s="49"/>
      <c r="P61" s="50"/>
      <c r="Q61" s="49"/>
      <c r="R61" s="49"/>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2">
        <f>total_amount_ba($B$2,$D$2,D61,F61,J61,K61,M61)</f>
        <v>7124.87</v>
      </c>
      <c r="BB61" s="51">
        <f>BA61+SUM(N61:AZ61)</f>
        <v>7124.87</v>
      </c>
      <c r="BC61" s="56" t="str">
        <f>SpellNumber(L61,BB61)</f>
        <v>INR  Seven Thousand One Hundred &amp; Twenty Four  and Paise Eighty Seven Only</v>
      </c>
      <c r="IA61" s="21">
        <v>6.02</v>
      </c>
      <c r="IB61" s="21" t="s">
        <v>61</v>
      </c>
      <c r="ID61" s="21">
        <v>17</v>
      </c>
      <c r="IE61" s="22" t="s">
        <v>43</v>
      </c>
      <c r="IF61" s="22"/>
      <c r="IG61" s="22"/>
      <c r="IH61" s="22"/>
      <c r="II61" s="22"/>
    </row>
    <row r="62" spans="1:243" s="21" customFormat="1" ht="15.75">
      <c r="A62" s="57">
        <v>6.03</v>
      </c>
      <c r="B62" s="58" t="s">
        <v>103</v>
      </c>
      <c r="C62" s="33"/>
      <c r="D62" s="67"/>
      <c r="E62" s="67"/>
      <c r="F62" s="67"/>
      <c r="G62" s="67"/>
      <c r="H62" s="67"/>
      <c r="I62" s="67"/>
      <c r="J62" s="67"/>
      <c r="K62" s="67"/>
      <c r="L62" s="67"/>
      <c r="M62" s="67"/>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IA62" s="21">
        <v>6.03</v>
      </c>
      <c r="IB62" s="21" t="s">
        <v>103</v>
      </c>
      <c r="IE62" s="22"/>
      <c r="IF62" s="22"/>
      <c r="IG62" s="22"/>
      <c r="IH62" s="22"/>
      <c r="II62" s="22"/>
    </row>
    <row r="63" spans="1:243" s="21" customFormat="1" ht="78.75">
      <c r="A63" s="57">
        <v>6.04</v>
      </c>
      <c r="B63" s="58" t="s">
        <v>104</v>
      </c>
      <c r="C63" s="33"/>
      <c r="D63" s="67"/>
      <c r="E63" s="67"/>
      <c r="F63" s="67"/>
      <c r="G63" s="67"/>
      <c r="H63" s="67"/>
      <c r="I63" s="67"/>
      <c r="J63" s="67"/>
      <c r="K63" s="67"/>
      <c r="L63" s="67"/>
      <c r="M63" s="67"/>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IA63" s="21">
        <v>6.04</v>
      </c>
      <c r="IB63" s="21" t="s">
        <v>104</v>
      </c>
      <c r="IE63" s="22"/>
      <c r="IF63" s="22"/>
      <c r="IG63" s="22"/>
      <c r="IH63" s="22"/>
      <c r="II63" s="22"/>
    </row>
    <row r="64" spans="1:243" s="21" customFormat="1" ht="28.5" customHeight="1">
      <c r="A64" s="57">
        <v>6.05</v>
      </c>
      <c r="B64" s="58" t="s">
        <v>62</v>
      </c>
      <c r="C64" s="33"/>
      <c r="D64" s="33">
        <v>1</v>
      </c>
      <c r="E64" s="59" t="s">
        <v>47</v>
      </c>
      <c r="F64" s="60">
        <v>265.41</v>
      </c>
      <c r="G64" s="43"/>
      <c r="H64" s="37"/>
      <c r="I64" s="38" t="s">
        <v>33</v>
      </c>
      <c r="J64" s="39">
        <f>IF(I64="Less(-)",-1,1)</f>
        <v>1</v>
      </c>
      <c r="K64" s="37" t="s">
        <v>34</v>
      </c>
      <c r="L64" s="37" t="s">
        <v>4</v>
      </c>
      <c r="M64" s="40"/>
      <c r="N64" s="49"/>
      <c r="O64" s="49"/>
      <c r="P64" s="50"/>
      <c r="Q64" s="49"/>
      <c r="R64" s="49"/>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2">
        <f>total_amount_ba($B$2,$D$2,D64,F64,J64,K64,M64)</f>
        <v>265.41</v>
      </c>
      <c r="BB64" s="51">
        <f>BA64+SUM(N64:AZ64)</f>
        <v>265.41</v>
      </c>
      <c r="BC64" s="56" t="str">
        <f>SpellNumber(L64,BB64)</f>
        <v>INR  Two Hundred &amp; Sixty Five  and Paise Forty One Only</v>
      </c>
      <c r="IA64" s="21">
        <v>6.05</v>
      </c>
      <c r="IB64" s="21" t="s">
        <v>62</v>
      </c>
      <c r="ID64" s="21">
        <v>1</v>
      </c>
      <c r="IE64" s="22" t="s">
        <v>47</v>
      </c>
      <c r="IF64" s="22"/>
      <c r="IG64" s="22"/>
      <c r="IH64" s="22"/>
      <c r="II64" s="22"/>
    </row>
    <row r="65" spans="1:243" s="21" customFormat="1" ht="63">
      <c r="A65" s="57">
        <v>6.06</v>
      </c>
      <c r="B65" s="58" t="s">
        <v>105</v>
      </c>
      <c r="C65" s="33"/>
      <c r="D65" s="67"/>
      <c r="E65" s="67"/>
      <c r="F65" s="67"/>
      <c r="G65" s="67"/>
      <c r="H65" s="67"/>
      <c r="I65" s="67"/>
      <c r="J65" s="67"/>
      <c r="K65" s="67"/>
      <c r="L65" s="67"/>
      <c r="M65" s="67"/>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IA65" s="21">
        <v>6.06</v>
      </c>
      <c r="IB65" s="21" t="s">
        <v>105</v>
      </c>
      <c r="IE65" s="22"/>
      <c r="IF65" s="22"/>
      <c r="IG65" s="22"/>
      <c r="IH65" s="22"/>
      <c r="II65" s="22"/>
    </row>
    <row r="66" spans="1:243" s="21" customFormat="1" ht="29.25" customHeight="1">
      <c r="A66" s="57">
        <v>6.07</v>
      </c>
      <c r="B66" s="58" t="s">
        <v>62</v>
      </c>
      <c r="C66" s="33"/>
      <c r="D66" s="33">
        <v>1</v>
      </c>
      <c r="E66" s="59" t="s">
        <v>47</v>
      </c>
      <c r="F66" s="60">
        <v>103.73</v>
      </c>
      <c r="G66" s="43"/>
      <c r="H66" s="37"/>
      <c r="I66" s="38" t="s">
        <v>33</v>
      </c>
      <c r="J66" s="39">
        <f>IF(I66="Less(-)",-1,1)</f>
        <v>1</v>
      </c>
      <c r="K66" s="37" t="s">
        <v>34</v>
      </c>
      <c r="L66" s="37" t="s">
        <v>4</v>
      </c>
      <c r="M66" s="40"/>
      <c r="N66" s="49"/>
      <c r="O66" s="49"/>
      <c r="P66" s="50"/>
      <c r="Q66" s="49"/>
      <c r="R66" s="49"/>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2">
        <f>total_amount_ba($B$2,$D$2,D66,F66,J66,K66,M66)</f>
        <v>103.73</v>
      </c>
      <c r="BB66" s="51">
        <f>BA66+SUM(N66:AZ66)</f>
        <v>103.73</v>
      </c>
      <c r="BC66" s="56" t="str">
        <f>SpellNumber(L66,BB66)</f>
        <v>INR  One Hundred &amp; Three  and Paise Seventy Three Only</v>
      </c>
      <c r="IA66" s="21">
        <v>6.07</v>
      </c>
      <c r="IB66" s="21" t="s">
        <v>62</v>
      </c>
      <c r="ID66" s="21">
        <v>1</v>
      </c>
      <c r="IE66" s="22" t="s">
        <v>47</v>
      </c>
      <c r="IF66" s="22"/>
      <c r="IG66" s="22"/>
      <c r="IH66" s="22"/>
      <c r="II66" s="22"/>
    </row>
    <row r="67" spans="1:243" s="21" customFormat="1" ht="78.75">
      <c r="A67" s="57">
        <v>6.08</v>
      </c>
      <c r="B67" s="58" t="s">
        <v>63</v>
      </c>
      <c r="C67" s="33"/>
      <c r="D67" s="33">
        <v>61</v>
      </c>
      <c r="E67" s="59" t="s">
        <v>43</v>
      </c>
      <c r="F67" s="60">
        <v>39.5</v>
      </c>
      <c r="G67" s="43"/>
      <c r="H67" s="37"/>
      <c r="I67" s="38" t="s">
        <v>33</v>
      </c>
      <c r="J67" s="39">
        <f>IF(I67="Less(-)",-1,1)</f>
        <v>1</v>
      </c>
      <c r="K67" s="37" t="s">
        <v>34</v>
      </c>
      <c r="L67" s="37" t="s">
        <v>4</v>
      </c>
      <c r="M67" s="40"/>
      <c r="N67" s="49"/>
      <c r="O67" s="49"/>
      <c r="P67" s="50"/>
      <c r="Q67" s="49"/>
      <c r="R67" s="49"/>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2">
        <f>total_amount_ba($B$2,$D$2,D67,F67,J67,K67,M67)</f>
        <v>2409.5</v>
      </c>
      <c r="BB67" s="51">
        <f>BA67+SUM(N67:AZ67)</f>
        <v>2409.5</v>
      </c>
      <c r="BC67" s="56" t="str">
        <f>SpellNumber(L67,BB67)</f>
        <v>INR  Two Thousand Four Hundred &amp; Nine  and Paise Fifty Only</v>
      </c>
      <c r="IA67" s="21">
        <v>6.08</v>
      </c>
      <c r="IB67" s="21" t="s">
        <v>63</v>
      </c>
      <c r="ID67" s="21">
        <v>61</v>
      </c>
      <c r="IE67" s="22" t="s">
        <v>43</v>
      </c>
      <c r="IF67" s="22"/>
      <c r="IG67" s="22"/>
      <c r="IH67" s="22"/>
      <c r="II67" s="22"/>
    </row>
    <row r="68" spans="1:243" s="21" customFormat="1" ht="15.75">
      <c r="A68" s="57">
        <v>7</v>
      </c>
      <c r="B68" s="58" t="s">
        <v>106</v>
      </c>
      <c r="C68" s="33"/>
      <c r="D68" s="67"/>
      <c r="E68" s="67"/>
      <c r="F68" s="67"/>
      <c r="G68" s="67"/>
      <c r="H68" s="67"/>
      <c r="I68" s="67"/>
      <c r="J68" s="67"/>
      <c r="K68" s="67"/>
      <c r="L68" s="67"/>
      <c r="M68" s="67"/>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IA68" s="21">
        <v>7</v>
      </c>
      <c r="IB68" s="21" t="s">
        <v>106</v>
      </c>
      <c r="IE68" s="22"/>
      <c r="IF68" s="22"/>
      <c r="IG68" s="22"/>
      <c r="IH68" s="22"/>
      <c r="II68" s="22"/>
    </row>
    <row r="69" spans="1:243" s="21" customFormat="1" ht="94.5">
      <c r="A69" s="57">
        <v>7.01</v>
      </c>
      <c r="B69" s="58" t="s">
        <v>107</v>
      </c>
      <c r="C69" s="33"/>
      <c r="D69" s="33">
        <v>2</v>
      </c>
      <c r="E69" s="59" t="s">
        <v>47</v>
      </c>
      <c r="F69" s="60">
        <v>1237.31</v>
      </c>
      <c r="G69" s="43"/>
      <c r="H69" s="37"/>
      <c r="I69" s="38" t="s">
        <v>33</v>
      </c>
      <c r="J69" s="39">
        <f>IF(I69="Less(-)",-1,1)</f>
        <v>1</v>
      </c>
      <c r="K69" s="37" t="s">
        <v>34</v>
      </c>
      <c r="L69" s="37" t="s">
        <v>4</v>
      </c>
      <c r="M69" s="40"/>
      <c r="N69" s="49"/>
      <c r="O69" s="49"/>
      <c r="P69" s="50"/>
      <c r="Q69" s="49"/>
      <c r="R69" s="49"/>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2">
        <f>total_amount_ba($B$2,$D$2,D69,F69,J69,K69,M69)</f>
        <v>2474.62</v>
      </c>
      <c r="BB69" s="51">
        <f>BA69+SUM(N69:AZ69)</f>
        <v>2474.62</v>
      </c>
      <c r="BC69" s="56" t="str">
        <f>SpellNumber(L69,BB69)</f>
        <v>INR  Two Thousand Four Hundred &amp; Seventy Four  and Paise Sixty Two Only</v>
      </c>
      <c r="IA69" s="21">
        <v>7.01</v>
      </c>
      <c r="IB69" s="21" t="s">
        <v>107</v>
      </c>
      <c r="ID69" s="21">
        <v>2</v>
      </c>
      <c r="IE69" s="22" t="s">
        <v>47</v>
      </c>
      <c r="IF69" s="22"/>
      <c r="IG69" s="22"/>
      <c r="IH69" s="22"/>
      <c r="II69" s="22"/>
    </row>
    <row r="70" spans="1:243" s="21" customFormat="1" ht="31.5">
      <c r="A70" s="57">
        <v>7.02</v>
      </c>
      <c r="B70" s="58" t="s">
        <v>108</v>
      </c>
      <c r="C70" s="33"/>
      <c r="D70" s="67"/>
      <c r="E70" s="67"/>
      <c r="F70" s="67"/>
      <c r="G70" s="67"/>
      <c r="H70" s="67"/>
      <c r="I70" s="67"/>
      <c r="J70" s="67"/>
      <c r="K70" s="67"/>
      <c r="L70" s="67"/>
      <c r="M70" s="67"/>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IA70" s="21">
        <v>7.02</v>
      </c>
      <c r="IB70" s="21" t="s">
        <v>108</v>
      </c>
      <c r="IE70" s="22"/>
      <c r="IF70" s="22"/>
      <c r="IG70" s="22"/>
      <c r="IH70" s="22"/>
      <c r="II70" s="22"/>
    </row>
    <row r="71" spans="1:243" s="21" customFormat="1" ht="15.75">
      <c r="A71" s="57">
        <v>7.03</v>
      </c>
      <c r="B71" s="58" t="s">
        <v>109</v>
      </c>
      <c r="C71" s="33"/>
      <c r="D71" s="67"/>
      <c r="E71" s="67"/>
      <c r="F71" s="67"/>
      <c r="G71" s="67"/>
      <c r="H71" s="67"/>
      <c r="I71" s="67"/>
      <c r="J71" s="67"/>
      <c r="K71" s="67"/>
      <c r="L71" s="67"/>
      <c r="M71" s="67"/>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IA71" s="21">
        <v>7.03</v>
      </c>
      <c r="IB71" s="21" t="s">
        <v>109</v>
      </c>
      <c r="IE71" s="22"/>
      <c r="IF71" s="22"/>
      <c r="IG71" s="22"/>
      <c r="IH71" s="22"/>
      <c r="II71" s="22"/>
    </row>
    <row r="72" spans="1:243" s="21" customFormat="1" ht="42.75">
      <c r="A72" s="57">
        <v>7.04</v>
      </c>
      <c r="B72" s="58" t="s">
        <v>110</v>
      </c>
      <c r="C72" s="33"/>
      <c r="D72" s="33">
        <v>3</v>
      </c>
      <c r="E72" s="59" t="s">
        <v>44</v>
      </c>
      <c r="F72" s="60">
        <v>944.67</v>
      </c>
      <c r="G72" s="43"/>
      <c r="H72" s="37"/>
      <c r="I72" s="38" t="s">
        <v>33</v>
      </c>
      <c r="J72" s="39">
        <f>IF(I72="Less(-)",-1,1)</f>
        <v>1</v>
      </c>
      <c r="K72" s="37" t="s">
        <v>34</v>
      </c>
      <c r="L72" s="37" t="s">
        <v>4</v>
      </c>
      <c r="M72" s="40"/>
      <c r="N72" s="49"/>
      <c r="O72" s="49"/>
      <c r="P72" s="50"/>
      <c r="Q72" s="49"/>
      <c r="R72" s="49"/>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2">
        <f>total_amount_ba($B$2,$D$2,D72,F72,J72,K72,M72)</f>
        <v>2834.01</v>
      </c>
      <c r="BB72" s="51">
        <f>BA72+SUM(N72:AZ72)</f>
        <v>2834.01</v>
      </c>
      <c r="BC72" s="56" t="str">
        <f>SpellNumber(L72,BB72)</f>
        <v>INR  Two Thousand Eight Hundred &amp; Thirty Four  and Paise One Only</v>
      </c>
      <c r="IA72" s="21">
        <v>7.04</v>
      </c>
      <c r="IB72" s="21" t="s">
        <v>110</v>
      </c>
      <c r="ID72" s="21">
        <v>3</v>
      </c>
      <c r="IE72" s="22" t="s">
        <v>44</v>
      </c>
      <c r="IF72" s="22"/>
      <c r="IG72" s="22"/>
      <c r="IH72" s="22"/>
      <c r="II72" s="22"/>
    </row>
    <row r="73" spans="1:243" s="21" customFormat="1" ht="15.75">
      <c r="A73" s="57">
        <v>7.05</v>
      </c>
      <c r="B73" s="58" t="s">
        <v>111</v>
      </c>
      <c r="C73" s="33"/>
      <c r="D73" s="67"/>
      <c r="E73" s="67"/>
      <c r="F73" s="67"/>
      <c r="G73" s="67"/>
      <c r="H73" s="67"/>
      <c r="I73" s="67"/>
      <c r="J73" s="67"/>
      <c r="K73" s="67"/>
      <c r="L73" s="67"/>
      <c r="M73" s="67"/>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IA73" s="21">
        <v>7.05</v>
      </c>
      <c r="IB73" s="21" t="s">
        <v>111</v>
      </c>
      <c r="IE73" s="22"/>
      <c r="IF73" s="22"/>
      <c r="IG73" s="22"/>
      <c r="IH73" s="22"/>
      <c r="II73" s="22"/>
    </row>
    <row r="74" spans="1:243" s="21" customFormat="1" ht="15.75">
      <c r="A74" s="57">
        <v>7.06</v>
      </c>
      <c r="B74" s="58" t="s">
        <v>56</v>
      </c>
      <c r="C74" s="33"/>
      <c r="D74" s="67"/>
      <c r="E74" s="67"/>
      <c r="F74" s="67"/>
      <c r="G74" s="67"/>
      <c r="H74" s="67"/>
      <c r="I74" s="67"/>
      <c r="J74" s="67"/>
      <c r="K74" s="67"/>
      <c r="L74" s="67"/>
      <c r="M74" s="67"/>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IA74" s="21">
        <v>7.06</v>
      </c>
      <c r="IB74" s="21" t="s">
        <v>56</v>
      </c>
      <c r="IE74" s="22"/>
      <c r="IF74" s="22"/>
      <c r="IG74" s="22"/>
      <c r="IH74" s="22"/>
      <c r="II74" s="22"/>
    </row>
    <row r="75" spans="1:243" s="21" customFormat="1" ht="28.5">
      <c r="A75" s="57">
        <v>7.07</v>
      </c>
      <c r="B75" s="58" t="s">
        <v>112</v>
      </c>
      <c r="C75" s="33"/>
      <c r="D75" s="33">
        <v>2</v>
      </c>
      <c r="E75" s="59" t="s">
        <v>47</v>
      </c>
      <c r="F75" s="60">
        <v>385.58</v>
      </c>
      <c r="G75" s="43"/>
      <c r="H75" s="37"/>
      <c r="I75" s="38" t="s">
        <v>33</v>
      </c>
      <c r="J75" s="39">
        <f>IF(I75="Less(-)",-1,1)</f>
        <v>1</v>
      </c>
      <c r="K75" s="37" t="s">
        <v>34</v>
      </c>
      <c r="L75" s="37" t="s">
        <v>4</v>
      </c>
      <c r="M75" s="40"/>
      <c r="N75" s="49"/>
      <c r="O75" s="49"/>
      <c r="P75" s="50"/>
      <c r="Q75" s="49"/>
      <c r="R75" s="49"/>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2">
        <f>total_amount_ba($B$2,$D$2,D75,F75,J75,K75,M75)</f>
        <v>771.16</v>
      </c>
      <c r="BB75" s="51">
        <f>BA75+SUM(N75:AZ75)</f>
        <v>771.16</v>
      </c>
      <c r="BC75" s="56" t="str">
        <f>SpellNumber(L75,BB75)</f>
        <v>INR  Seven Hundred &amp; Seventy One  and Paise Sixteen Only</v>
      </c>
      <c r="IA75" s="21">
        <v>7.07</v>
      </c>
      <c r="IB75" s="21" t="s">
        <v>112</v>
      </c>
      <c r="ID75" s="21">
        <v>2</v>
      </c>
      <c r="IE75" s="22" t="s">
        <v>47</v>
      </c>
      <c r="IF75" s="22"/>
      <c r="IG75" s="22"/>
      <c r="IH75" s="22"/>
      <c r="II75" s="22"/>
    </row>
    <row r="76" spans="1:243" s="21" customFormat="1" ht="47.25">
      <c r="A76" s="57">
        <v>7.08</v>
      </c>
      <c r="B76" s="58" t="s">
        <v>113</v>
      </c>
      <c r="C76" s="33"/>
      <c r="D76" s="67"/>
      <c r="E76" s="67"/>
      <c r="F76" s="67"/>
      <c r="G76" s="67"/>
      <c r="H76" s="67"/>
      <c r="I76" s="67"/>
      <c r="J76" s="67"/>
      <c r="K76" s="67"/>
      <c r="L76" s="67"/>
      <c r="M76" s="67"/>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IA76" s="21">
        <v>7.08</v>
      </c>
      <c r="IB76" s="21" t="s">
        <v>113</v>
      </c>
      <c r="IE76" s="22"/>
      <c r="IF76" s="22"/>
      <c r="IG76" s="22"/>
      <c r="IH76" s="22"/>
      <c r="II76" s="22"/>
    </row>
    <row r="77" spans="1:243" s="21" customFormat="1" ht="28.5">
      <c r="A77" s="57">
        <v>7.09</v>
      </c>
      <c r="B77" s="58" t="s">
        <v>56</v>
      </c>
      <c r="C77" s="33"/>
      <c r="D77" s="33">
        <v>2</v>
      </c>
      <c r="E77" s="59" t="s">
        <v>47</v>
      </c>
      <c r="F77" s="60">
        <v>481.94</v>
      </c>
      <c r="G77" s="43"/>
      <c r="H77" s="37"/>
      <c r="I77" s="38" t="s">
        <v>33</v>
      </c>
      <c r="J77" s="39">
        <f>IF(I77="Less(-)",-1,1)</f>
        <v>1</v>
      </c>
      <c r="K77" s="37" t="s">
        <v>34</v>
      </c>
      <c r="L77" s="37" t="s">
        <v>4</v>
      </c>
      <c r="M77" s="40"/>
      <c r="N77" s="49"/>
      <c r="O77" s="49"/>
      <c r="P77" s="50"/>
      <c r="Q77" s="49"/>
      <c r="R77" s="49"/>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2">
        <f>total_amount_ba($B$2,$D$2,D77,F77,J77,K77,M77)</f>
        <v>963.88</v>
      </c>
      <c r="BB77" s="51">
        <f>BA77+SUM(N77:AZ77)</f>
        <v>963.88</v>
      </c>
      <c r="BC77" s="56" t="str">
        <f>SpellNumber(L77,BB77)</f>
        <v>INR  Nine Hundred &amp; Sixty Three  and Paise Eighty Eight Only</v>
      </c>
      <c r="IA77" s="21">
        <v>7.09</v>
      </c>
      <c r="IB77" s="21" t="s">
        <v>56</v>
      </c>
      <c r="ID77" s="21">
        <v>2</v>
      </c>
      <c r="IE77" s="22" t="s">
        <v>47</v>
      </c>
      <c r="IF77" s="22"/>
      <c r="IG77" s="22"/>
      <c r="IH77" s="22"/>
      <c r="II77" s="22"/>
    </row>
    <row r="78" spans="1:243" s="21" customFormat="1" ht="94.5">
      <c r="A78" s="61">
        <v>7.1</v>
      </c>
      <c r="B78" s="58" t="s">
        <v>114</v>
      </c>
      <c r="C78" s="33"/>
      <c r="D78" s="67"/>
      <c r="E78" s="67"/>
      <c r="F78" s="67"/>
      <c r="G78" s="67"/>
      <c r="H78" s="67"/>
      <c r="I78" s="67"/>
      <c r="J78" s="67"/>
      <c r="K78" s="67"/>
      <c r="L78" s="67"/>
      <c r="M78" s="67"/>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IA78" s="21">
        <v>7.1</v>
      </c>
      <c r="IB78" s="21" t="s">
        <v>114</v>
      </c>
      <c r="IE78" s="22"/>
      <c r="IF78" s="22"/>
      <c r="IG78" s="22"/>
      <c r="IH78" s="22"/>
      <c r="II78" s="22"/>
    </row>
    <row r="79" spans="1:243" s="21" customFormat="1" ht="15.75">
      <c r="A79" s="57">
        <v>7.11</v>
      </c>
      <c r="B79" s="58" t="s">
        <v>115</v>
      </c>
      <c r="C79" s="33"/>
      <c r="D79" s="67"/>
      <c r="E79" s="67"/>
      <c r="F79" s="67"/>
      <c r="G79" s="67"/>
      <c r="H79" s="67"/>
      <c r="I79" s="67"/>
      <c r="J79" s="67"/>
      <c r="K79" s="67"/>
      <c r="L79" s="67"/>
      <c r="M79" s="67"/>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IA79" s="21">
        <v>7.11</v>
      </c>
      <c r="IB79" s="21" t="s">
        <v>115</v>
      </c>
      <c r="IE79" s="22"/>
      <c r="IF79" s="22"/>
      <c r="IG79" s="22"/>
      <c r="IH79" s="22"/>
      <c r="II79" s="22"/>
    </row>
    <row r="80" spans="1:243" s="21" customFormat="1" ht="30.75" customHeight="1">
      <c r="A80" s="57">
        <v>7.12</v>
      </c>
      <c r="B80" s="58" t="s">
        <v>116</v>
      </c>
      <c r="C80" s="33"/>
      <c r="D80" s="33">
        <v>1</v>
      </c>
      <c r="E80" s="59" t="s">
        <v>47</v>
      </c>
      <c r="F80" s="60">
        <v>1406.49</v>
      </c>
      <c r="G80" s="43"/>
      <c r="H80" s="37"/>
      <c r="I80" s="38" t="s">
        <v>33</v>
      </c>
      <c r="J80" s="39">
        <f>IF(I80="Less(-)",-1,1)</f>
        <v>1</v>
      </c>
      <c r="K80" s="37" t="s">
        <v>34</v>
      </c>
      <c r="L80" s="37" t="s">
        <v>4</v>
      </c>
      <c r="M80" s="40"/>
      <c r="N80" s="49"/>
      <c r="O80" s="49"/>
      <c r="P80" s="50"/>
      <c r="Q80" s="49"/>
      <c r="R80" s="49"/>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2">
        <f>total_amount_ba($B$2,$D$2,D80,F80,J80,K80,M80)</f>
        <v>1406.49</v>
      </c>
      <c r="BB80" s="51">
        <f>BA80+SUM(N80:AZ80)</f>
        <v>1406.49</v>
      </c>
      <c r="BC80" s="56" t="str">
        <f>SpellNumber(L80,BB80)</f>
        <v>INR  One Thousand Four Hundred &amp; Six  and Paise Forty Nine Only</v>
      </c>
      <c r="IA80" s="21">
        <v>7.12</v>
      </c>
      <c r="IB80" s="21" t="s">
        <v>116</v>
      </c>
      <c r="ID80" s="21">
        <v>1</v>
      </c>
      <c r="IE80" s="22" t="s">
        <v>47</v>
      </c>
      <c r="IF80" s="22"/>
      <c r="IG80" s="22"/>
      <c r="IH80" s="22"/>
      <c r="II80" s="22"/>
    </row>
    <row r="81" spans="1:243" s="21" customFormat="1" ht="15.75">
      <c r="A81" s="57">
        <v>8</v>
      </c>
      <c r="B81" s="58" t="s">
        <v>117</v>
      </c>
      <c r="C81" s="33"/>
      <c r="D81" s="67"/>
      <c r="E81" s="67"/>
      <c r="F81" s="67"/>
      <c r="G81" s="67"/>
      <c r="H81" s="67"/>
      <c r="I81" s="67"/>
      <c r="J81" s="67"/>
      <c r="K81" s="67"/>
      <c r="L81" s="67"/>
      <c r="M81" s="67"/>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IA81" s="21">
        <v>8</v>
      </c>
      <c r="IB81" s="21" t="s">
        <v>117</v>
      </c>
      <c r="IE81" s="22"/>
      <c r="IF81" s="22"/>
      <c r="IG81" s="22"/>
      <c r="IH81" s="22"/>
      <c r="II81" s="22"/>
    </row>
    <row r="82" spans="1:243" s="21" customFormat="1" ht="283.5">
      <c r="A82" s="57">
        <v>8.01</v>
      </c>
      <c r="B82" s="58" t="s">
        <v>118</v>
      </c>
      <c r="C82" s="33"/>
      <c r="D82" s="67"/>
      <c r="E82" s="67"/>
      <c r="F82" s="67"/>
      <c r="G82" s="67"/>
      <c r="H82" s="67"/>
      <c r="I82" s="67"/>
      <c r="J82" s="67"/>
      <c r="K82" s="67"/>
      <c r="L82" s="67"/>
      <c r="M82" s="67"/>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IA82" s="21">
        <v>8.01</v>
      </c>
      <c r="IB82" s="21" t="s">
        <v>118</v>
      </c>
      <c r="IE82" s="22"/>
      <c r="IF82" s="22"/>
      <c r="IG82" s="22"/>
      <c r="IH82" s="22"/>
      <c r="II82" s="22"/>
    </row>
    <row r="83" spans="1:243" s="21" customFormat="1" ht="47.25">
      <c r="A83" s="57">
        <v>8.02</v>
      </c>
      <c r="B83" s="58" t="s">
        <v>119</v>
      </c>
      <c r="C83" s="33"/>
      <c r="D83" s="33">
        <v>1</v>
      </c>
      <c r="E83" s="59" t="s">
        <v>47</v>
      </c>
      <c r="F83" s="60">
        <v>1501.23</v>
      </c>
      <c r="G83" s="43"/>
      <c r="H83" s="37"/>
      <c r="I83" s="38" t="s">
        <v>33</v>
      </c>
      <c r="J83" s="39">
        <f>IF(I83="Less(-)",-1,1)</f>
        <v>1</v>
      </c>
      <c r="K83" s="37" t="s">
        <v>34</v>
      </c>
      <c r="L83" s="37" t="s">
        <v>4</v>
      </c>
      <c r="M83" s="40"/>
      <c r="N83" s="49"/>
      <c r="O83" s="49"/>
      <c r="P83" s="50"/>
      <c r="Q83" s="49"/>
      <c r="R83" s="49"/>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2">
        <f>total_amount_ba($B$2,$D$2,D83,F83,J83,K83,M83)</f>
        <v>1501.23</v>
      </c>
      <c r="BB83" s="51">
        <f>BA83+SUM(N83:AZ83)</f>
        <v>1501.23</v>
      </c>
      <c r="BC83" s="56" t="str">
        <f>SpellNumber(L83,BB83)</f>
        <v>INR  One Thousand Five Hundred &amp; One  and Paise Twenty Three Only</v>
      </c>
      <c r="IA83" s="21">
        <v>8.02</v>
      </c>
      <c r="IB83" s="21" t="s">
        <v>119</v>
      </c>
      <c r="ID83" s="21">
        <v>1</v>
      </c>
      <c r="IE83" s="22" t="s">
        <v>47</v>
      </c>
      <c r="IF83" s="22"/>
      <c r="IG83" s="22"/>
      <c r="IH83" s="22"/>
      <c r="II83" s="22"/>
    </row>
    <row r="84" spans="1:243" s="21" customFormat="1" ht="15.75">
      <c r="A84" s="57">
        <v>9</v>
      </c>
      <c r="B84" s="58" t="s">
        <v>120</v>
      </c>
      <c r="C84" s="33"/>
      <c r="D84" s="67"/>
      <c r="E84" s="67"/>
      <c r="F84" s="67"/>
      <c r="G84" s="67"/>
      <c r="H84" s="67"/>
      <c r="I84" s="67"/>
      <c r="J84" s="67"/>
      <c r="K84" s="67"/>
      <c r="L84" s="67"/>
      <c r="M84" s="67"/>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IA84" s="21">
        <v>9</v>
      </c>
      <c r="IB84" s="21" t="s">
        <v>120</v>
      </c>
      <c r="IE84" s="22"/>
      <c r="IF84" s="22"/>
      <c r="IG84" s="22"/>
      <c r="IH84" s="22"/>
      <c r="II84" s="22"/>
    </row>
    <row r="85" spans="1:243" s="21" customFormat="1" ht="189">
      <c r="A85" s="57">
        <v>9.01</v>
      </c>
      <c r="B85" s="58" t="s">
        <v>121</v>
      </c>
      <c r="C85" s="33"/>
      <c r="D85" s="67"/>
      <c r="E85" s="67"/>
      <c r="F85" s="67"/>
      <c r="G85" s="67"/>
      <c r="H85" s="67"/>
      <c r="I85" s="67"/>
      <c r="J85" s="67"/>
      <c r="K85" s="67"/>
      <c r="L85" s="67"/>
      <c r="M85" s="67"/>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IA85" s="21">
        <v>9.01</v>
      </c>
      <c r="IB85" s="21" t="s">
        <v>121</v>
      </c>
      <c r="IE85" s="22"/>
      <c r="IF85" s="22"/>
      <c r="IG85" s="22"/>
      <c r="IH85" s="22"/>
      <c r="II85" s="22"/>
    </row>
    <row r="86" spans="1:243" s="21" customFormat="1" ht="31.5" customHeight="1">
      <c r="A86" s="57">
        <v>9.02</v>
      </c>
      <c r="B86" s="58" t="s">
        <v>122</v>
      </c>
      <c r="C86" s="33"/>
      <c r="D86" s="33">
        <v>1</v>
      </c>
      <c r="E86" s="59" t="s">
        <v>47</v>
      </c>
      <c r="F86" s="60">
        <v>599.47</v>
      </c>
      <c r="G86" s="43"/>
      <c r="H86" s="37"/>
      <c r="I86" s="38" t="s">
        <v>33</v>
      </c>
      <c r="J86" s="39">
        <f>IF(I86="Less(-)",-1,1)</f>
        <v>1</v>
      </c>
      <c r="K86" s="37" t="s">
        <v>34</v>
      </c>
      <c r="L86" s="37" t="s">
        <v>4</v>
      </c>
      <c r="M86" s="40"/>
      <c r="N86" s="49"/>
      <c r="O86" s="49"/>
      <c r="P86" s="50"/>
      <c r="Q86" s="49"/>
      <c r="R86" s="49"/>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2">
        <f>total_amount_ba($B$2,$D$2,D86,F86,J86,K86,M86)</f>
        <v>599.47</v>
      </c>
      <c r="BB86" s="51">
        <f>BA86+SUM(N86:AZ86)</f>
        <v>599.47</v>
      </c>
      <c r="BC86" s="56" t="str">
        <f>SpellNumber(L86,BB86)</f>
        <v>INR  Five Hundred &amp; Ninety Nine  and Paise Forty Seven Only</v>
      </c>
      <c r="IA86" s="21">
        <v>9.02</v>
      </c>
      <c r="IB86" s="21" t="s">
        <v>122</v>
      </c>
      <c r="ID86" s="21">
        <v>1</v>
      </c>
      <c r="IE86" s="22" t="s">
        <v>47</v>
      </c>
      <c r="IF86" s="22"/>
      <c r="IG86" s="22"/>
      <c r="IH86" s="22"/>
      <c r="II86" s="22"/>
    </row>
    <row r="87" spans="1:243" s="21" customFormat="1" ht="63" customHeight="1">
      <c r="A87" s="57">
        <v>9.03</v>
      </c>
      <c r="B87" s="58" t="s">
        <v>123</v>
      </c>
      <c r="C87" s="33"/>
      <c r="D87" s="67"/>
      <c r="E87" s="67"/>
      <c r="F87" s="67"/>
      <c r="G87" s="67"/>
      <c r="H87" s="67"/>
      <c r="I87" s="67"/>
      <c r="J87" s="67"/>
      <c r="K87" s="67"/>
      <c r="L87" s="67"/>
      <c r="M87" s="67"/>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IA87" s="21">
        <v>9.03</v>
      </c>
      <c r="IB87" s="21" t="s">
        <v>123</v>
      </c>
      <c r="IE87" s="22"/>
      <c r="IF87" s="22"/>
      <c r="IG87" s="22"/>
      <c r="IH87" s="22"/>
      <c r="II87" s="22"/>
    </row>
    <row r="88" spans="1:243" s="21" customFormat="1" ht="30.75" customHeight="1">
      <c r="A88" s="57">
        <v>9.04</v>
      </c>
      <c r="B88" s="58" t="s">
        <v>124</v>
      </c>
      <c r="C88" s="33"/>
      <c r="D88" s="33">
        <v>1</v>
      </c>
      <c r="E88" s="59" t="s">
        <v>47</v>
      </c>
      <c r="F88" s="60">
        <v>2388.12</v>
      </c>
      <c r="G88" s="43"/>
      <c r="H88" s="37"/>
      <c r="I88" s="38" t="s">
        <v>33</v>
      </c>
      <c r="J88" s="39">
        <f>IF(I88="Less(-)",-1,1)</f>
        <v>1</v>
      </c>
      <c r="K88" s="37" t="s">
        <v>34</v>
      </c>
      <c r="L88" s="37" t="s">
        <v>4</v>
      </c>
      <c r="M88" s="40"/>
      <c r="N88" s="49"/>
      <c r="O88" s="49"/>
      <c r="P88" s="50"/>
      <c r="Q88" s="49"/>
      <c r="R88" s="49"/>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2">
        <f>total_amount_ba($B$2,$D$2,D88,F88,J88,K88,M88)</f>
        <v>2388.12</v>
      </c>
      <c r="BB88" s="51">
        <f>BA88+SUM(N88:AZ88)</f>
        <v>2388.12</v>
      </c>
      <c r="BC88" s="56" t="str">
        <f>SpellNumber(L88,BB88)</f>
        <v>INR  Two Thousand Three Hundred &amp; Eighty Eight  and Paise Twelve Only</v>
      </c>
      <c r="IA88" s="21">
        <v>9.04</v>
      </c>
      <c r="IB88" s="21" t="s">
        <v>124</v>
      </c>
      <c r="ID88" s="21">
        <v>1</v>
      </c>
      <c r="IE88" s="22" t="s">
        <v>47</v>
      </c>
      <c r="IF88" s="22"/>
      <c r="IG88" s="22"/>
      <c r="IH88" s="22"/>
      <c r="II88" s="22"/>
    </row>
    <row r="89" spans="1:243" s="21" customFormat="1" ht="15.75">
      <c r="A89" s="57">
        <v>10</v>
      </c>
      <c r="B89" s="58" t="s">
        <v>125</v>
      </c>
      <c r="C89" s="33"/>
      <c r="D89" s="67"/>
      <c r="E89" s="67"/>
      <c r="F89" s="67"/>
      <c r="G89" s="67"/>
      <c r="H89" s="67"/>
      <c r="I89" s="67"/>
      <c r="J89" s="67"/>
      <c r="K89" s="67"/>
      <c r="L89" s="67"/>
      <c r="M89" s="67"/>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IA89" s="21">
        <v>10</v>
      </c>
      <c r="IB89" s="21" t="s">
        <v>125</v>
      </c>
      <c r="IE89" s="22"/>
      <c r="IF89" s="22"/>
      <c r="IG89" s="22"/>
      <c r="IH89" s="22"/>
      <c r="II89" s="22"/>
    </row>
    <row r="90" spans="1:243" s="21" customFormat="1" ht="362.25">
      <c r="A90" s="57">
        <v>10.01</v>
      </c>
      <c r="B90" s="58" t="s">
        <v>126</v>
      </c>
      <c r="C90" s="33"/>
      <c r="D90" s="67"/>
      <c r="E90" s="67"/>
      <c r="F90" s="67"/>
      <c r="G90" s="67"/>
      <c r="H90" s="67"/>
      <c r="I90" s="67"/>
      <c r="J90" s="67"/>
      <c r="K90" s="67"/>
      <c r="L90" s="67"/>
      <c r="M90" s="67"/>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IA90" s="21">
        <v>10.01</v>
      </c>
      <c r="IB90" s="21" t="s">
        <v>126</v>
      </c>
      <c r="IE90" s="22"/>
      <c r="IF90" s="22"/>
      <c r="IG90" s="22"/>
      <c r="IH90" s="22"/>
      <c r="II90" s="22"/>
    </row>
    <row r="91" spans="1:243" s="21" customFormat="1" ht="15.75">
      <c r="A91" s="57">
        <v>10.02</v>
      </c>
      <c r="B91" s="58" t="s">
        <v>127</v>
      </c>
      <c r="C91" s="33"/>
      <c r="D91" s="67"/>
      <c r="E91" s="67"/>
      <c r="F91" s="67"/>
      <c r="G91" s="67"/>
      <c r="H91" s="67"/>
      <c r="I91" s="67"/>
      <c r="J91" s="67"/>
      <c r="K91" s="67"/>
      <c r="L91" s="67"/>
      <c r="M91" s="67"/>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IA91" s="21">
        <v>10.02</v>
      </c>
      <c r="IB91" s="21" t="s">
        <v>127</v>
      </c>
      <c r="IE91" s="22"/>
      <c r="IF91" s="22"/>
      <c r="IG91" s="22"/>
      <c r="IH91" s="22"/>
      <c r="II91" s="22"/>
    </row>
    <row r="92" spans="1:243" s="21" customFormat="1" ht="47.25">
      <c r="A92" s="57">
        <v>10.03</v>
      </c>
      <c r="B92" s="58" t="s">
        <v>128</v>
      </c>
      <c r="C92" s="33"/>
      <c r="D92" s="33">
        <v>10</v>
      </c>
      <c r="E92" s="59" t="s">
        <v>51</v>
      </c>
      <c r="F92" s="60">
        <v>408.86</v>
      </c>
      <c r="G92" s="43"/>
      <c r="H92" s="37"/>
      <c r="I92" s="38" t="s">
        <v>33</v>
      </c>
      <c r="J92" s="39">
        <f>IF(I92="Less(-)",-1,1)</f>
        <v>1</v>
      </c>
      <c r="K92" s="37" t="s">
        <v>34</v>
      </c>
      <c r="L92" s="37" t="s">
        <v>4</v>
      </c>
      <c r="M92" s="40"/>
      <c r="N92" s="49"/>
      <c r="O92" s="49"/>
      <c r="P92" s="50"/>
      <c r="Q92" s="49"/>
      <c r="R92" s="49"/>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2">
        <f>total_amount_ba($B$2,$D$2,D92,F92,J92,K92,M92)</f>
        <v>4088.6</v>
      </c>
      <c r="BB92" s="51">
        <f>BA92+SUM(N92:AZ92)</f>
        <v>4088.6</v>
      </c>
      <c r="BC92" s="56" t="str">
        <f>SpellNumber(L92,BB92)</f>
        <v>INR  Four Thousand  &amp;Eighty Eight  and Paise Sixty Only</v>
      </c>
      <c r="IA92" s="21">
        <v>10.03</v>
      </c>
      <c r="IB92" s="21" t="s">
        <v>128</v>
      </c>
      <c r="ID92" s="21">
        <v>10</v>
      </c>
      <c r="IE92" s="22" t="s">
        <v>51</v>
      </c>
      <c r="IF92" s="22"/>
      <c r="IG92" s="22"/>
      <c r="IH92" s="22"/>
      <c r="II92" s="22"/>
    </row>
    <row r="93" spans="1:243" s="21" customFormat="1" ht="126">
      <c r="A93" s="57">
        <v>10.04</v>
      </c>
      <c r="B93" s="58" t="s">
        <v>129</v>
      </c>
      <c r="C93" s="33"/>
      <c r="D93" s="67"/>
      <c r="E93" s="67"/>
      <c r="F93" s="67"/>
      <c r="G93" s="67"/>
      <c r="H93" s="67"/>
      <c r="I93" s="67"/>
      <c r="J93" s="67"/>
      <c r="K93" s="67"/>
      <c r="L93" s="67"/>
      <c r="M93" s="67"/>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IA93" s="21">
        <v>10.04</v>
      </c>
      <c r="IB93" s="21" t="s">
        <v>129</v>
      </c>
      <c r="IE93" s="22"/>
      <c r="IF93" s="22"/>
      <c r="IG93" s="22"/>
      <c r="IH93" s="22"/>
      <c r="II93" s="22"/>
    </row>
    <row r="94" spans="1:243" s="21" customFormat="1" ht="47.25">
      <c r="A94" s="57">
        <v>10.05</v>
      </c>
      <c r="B94" s="58" t="s">
        <v>128</v>
      </c>
      <c r="C94" s="33"/>
      <c r="D94" s="33">
        <v>13</v>
      </c>
      <c r="E94" s="59" t="s">
        <v>51</v>
      </c>
      <c r="F94" s="60">
        <v>495.22</v>
      </c>
      <c r="G94" s="43"/>
      <c r="H94" s="37"/>
      <c r="I94" s="38" t="s">
        <v>33</v>
      </c>
      <c r="J94" s="39">
        <f>IF(I94="Less(-)",-1,1)</f>
        <v>1</v>
      </c>
      <c r="K94" s="37" t="s">
        <v>34</v>
      </c>
      <c r="L94" s="37" t="s">
        <v>4</v>
      </c>
      <c r="M94" s="40"/>
      <c r="N94" s="49"/>
      <c r="O94" s="49"/>
      <c r="P94" s="50"/>
      <c r="Q94" s="49"/>
      <c r="R94" s="49"/>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2">
        <f>total_amount_ba($B$2,$D$2,D94,F94,J94,K94,M94)</f>
        <v>6437.86</v>
      </c>
      <c r="BB94" s="51">
        <f>BA94+SUM(N94:AZ94)</f>
        <v>6437.86</v>
      </c>
      <c r="BC94" s="56" t="str">
        <f>SpellNumber(L94,BB94)</f>
        <v>INR  Six Thousand Four Hundred &amp; Thirty Seven  and Paise Eighty Six Only</v>
      </c>
      <c r="IA94" s="21">
        <v>10.05</v>
      </c>
      <c r="IB94" s="21" t="s">
        <v>128</v>
      </c>
      <c r="ID94" s="21">
        <v>13</v>
      </c>
      <c r="IE94" s="22" t="s">
        <v>51</v>
      </c>
      <c r="IF94" s="22"/>
      <c r="IG94" s="22"/>
      <c r="IH94" s="22"/>
      <c r="II94" s="22"/>
    </row>
    <row r="95" spans="1:243" s="21" customFormat="1" ht="173.25">
      <c r="A95" s="57">
        <v>10.06</v>
      </c>
      <c r="B95" s="58" t="s">
        <v>130</v>
      </c>
      <c r="C95" s="33"/>
      <c r="D95" s="67"/>
      <c r="E95" s="67"/>
      <c r="F95" s="67"/>
      <c r="G95" s="67"/>
      <c r="H95" s="67"/>
      <c r="I95" s="67"/>
      <c r="J95" s="67"/>
      <c r="K95" s="67"/>
      <c r="L95" s="67"/>
      <c r="M95" s="67"/>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IA95" s="21">
        <v>10.06</v>
      </c>
      <c r="IB95" s="21" t="s">
        <v>130</v>
      </c>
      <c r="IE95" s="22"/>
      <c r="IF95" s="22"/>
      <c r="IG95" s="22"/>
      <c r="IH95" s="22"/>
      <c r="II95" s="22"/>
    </row>
    <row r="96" spans="1:243" s="21" customFormat="1" ht="63">
      <c r="A96" s="57">
        <v>10.07</v>
      </c>
      <c r="B96" s="58" t="s">
        <v>131</v>
      </c>
      <c r="C96" s="33"/>
      <c r="D96" s="33">
        <v>2.5</v>
      </c>
      <c r="E96" s="59" t="s">
        <v>43</v>
      </c>
      <c r="F96" s="60">
        <v>846.21</v>
      </c>
      <c r="G96" s="43"/>
      <c r="H96" s="37"/>
      <c r="I96" s="38" t="s">
        <v>33</v>
      </c>
      <c r="J96" s="39">
        <f>IF(I96="Less(-)",-1,1)</f>
        <v>1</v>
      </c>
      <c r="K96" s="37" t="s">
        <v>34</v>
      </c>
      <c r="L96" s="37" t="s">
        <v>4</v>
      </c>
      <c r="M96" s="40"/>
      <c r="N96" s="49"/>
      <c r="O96" s="49"/>
      <c r="P96" s="50"/>
      <c r="Q96" s="49"/>
      <c r="R96" s="49"/>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2">
        <f>total_amount_ba($B$2,$D$2,D96,F96,J96,K96,M96)</f>
        <v>2115.53</v>
      </c>
      <c r="BB96" s="51">
        <f>BA96+SUM(N96:AZ96)</f>
        <v>2115.53</v>
      </c>
      <c r="BC96" s="56" t="str">
        <f>SpellNumber(L96,BB96)</f>
        <v>INR  Two Thousand One Hundred &amp; Fifteen  and Paise Fifty Three Only</v>
      </c>
      <c r="IA96" s="21">
        <v>10.07</v>
      </c>
      <c r="IB96" s="21" t="s">
        <v>131</v>
      </c>
      <c r="ID96" s="21">
        <v>2.5</v>
      </c>
      <c r="IE96" s="22" t="s">
        <v>43</v>
      </c>
      <c r="IF96" s="22"/>
      <c r="IG96" s="22"/>
      <c r="IH96" s="22"/>
      <c r="II96" s="22"/>
    </row>
    <row r="97" spans="1:243" s="21" customFormat="1" ht="31.5">
      <c r="A97" s="57">
        <v>11</v>
      </c>
      <c r="B97" s="58" t="s">
        <v>132</v>
      </c>
      <c r="C97" s="33"/>
      <c r="D97" s="67"/>
      <c r="E97" s="67"/>
      <c r="F97" s="67"/>
      <c r="G97" s="67"/>
      <c r="H97" s="67"/>
      <c r="I97" s="67"/>
      <c r="J97" s="67"/>
      <c r="K97" s="67"/>
      <c r="L97" s="67"/>
      <c r="M97" s="67"/>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c r="AY97" s="68"/>
      <c r="AZ97" s="68"/>
      <c r="BA97" s="68"/>
      <c r="BB97" s="68"/>
      <c r="BC97" s="68"/>
      <c r="IA97" s="21">
        <v>11</v>
      </c>
      <c r="IB97" s="21" t="s">
        <v>132</v>
      </c>
      <c r="IE97" s="22"/>
      <c r="IF97" s="22"/>
      <c r="IG97" s="22"/>
      <c r="IH97" s="22"/>
      <c r="II97" s="22"/>
    </row>
    <row r="98" spans="1:243" s="21" customFormat="1" ht="409.5">
      <c r="A98" s="57">
        <v>11.01</v>
      </c>
      <c r="B98" s="58" t="s">
        <v>133</v>
      </c>
      <c r="C98" s="33"/>
      <c r="D98" s="33">
        <v>36</v>
      </c>
      <c r="E98" s="59" t="s">
        <v>43</v>
      </c>
      <c r="F98" s="60">
        <v>249.89</v>
      </c>
      <c r="G98" s="43"/>
      <c r="H98" s="37"/>
      <c r="I98" s="38" t="s">
        <v>33</v>
      </c>
      <c r="J98" s="39">
        <f>IF(I98="Less(-)",-1,1)</f>
        <v>1</v>
      </c>
      <c r="K98" s="37" t="s">
        <v>34</v>
      </c>
      <c r="L98" s="37" t="s">
        <v>4</v>
      </c>
      <c r="M98" s="40"/>
      <c r="N98" s="49"/>
      <c r="O98" s="49"/>
      <c r="P98" s="50"/>
      <c r="Q98" s="49"/>
      <c r="R98" s="49"/>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2">
        <f>total_amount_ba($B$2,$D$2,D98,F98,J98,K98,M98)</f>
        <v>8996.04</v>
      </c>
      <c r="BB98" s="51">
        <f>BA98+SUM(N98:AZ98)</f>
        <v>8996.04</v>
      </c>
      <c r="BC98" s="56" t="str">
        <f>SpellNumber(L98,BB98)</f>
        <v>INR  Eight Thousand Nine Hundred &amp; Ninety Six  and Paise Four Only</v>
      </c>
      <c r="IA98" s="21">
        <v>11.01</v>
      </c>
      <c r="IB98" s="21" t="s">
        <v>133</v>
      </c>
      <c r="ID98" s="21">
        <v>36</v>
      </c>
      <c r="IE98" s="22" t="s">
        <v>43</v>
      </c>
      <c r="IF98" s="22"/>
      <c r="IG98" s="22"/>
      <c r="IH98" s="22"/>
      <c r="II98" s="22"/>
    </row>
    <row r="99" spans="1:243" s="21" customFormat="1" ht="15.75">
      <c r="A99" s="57">
        <v>11.02</v>
      </c>
      <c r="B99" s="58" t="s">
        <v>134</v>
      </c>
      <c r="C99" s="33"/>
      <c r="D99" s="67"/>
      <c r="E99" s="67"/>
      <c r="F99" s="67"/>
      <c r="G99" s="67"/>
      <c r="H99" s="67"/>
      <c r="I99" s="67"/>
      <c r="J99" s="67"/>
      <c r="K99" s="67"/>
      <c r="L99" s="67"/>
      <c r="M99" s="67"/>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c r="AY99" s="68"/>
      <c r="AZ99" s="68"/>
      <c r="BA99" s="68"/>
      <c r="BB99" s="68"/>
      <c r="BC99" s="68"/>
      <c r="IA99" s="21">
        <v>11.02</v>
      </c>
      <c r="IB99" s="21" t="s">
        <v>134</v>
      </c>
      <c r="IE99" s="22"/>
      <c r="IF99" s="22"/>
      <c r="IG99" s="22"/>
      <c r="IH99" s="22"/>
      <c r="II99" s="22"/>
    </row>
    <row r="100" spans="1:243" s="21" customFormat="1" ht="31.5">
      <c r="A100" s="57">
        <v>12</v>
      </c>
      <c r="B100" s="58" t="s">
        <v>135</v>
      </c>
      <c r="C100" s="33"/>
      <c r="D100" s="67"/>
      <c r="E100" s="67"/>
      <c r="F100" s="67"/>
      <c r="G100" s="67"/>
      <c r="H100" s="67"/>
      <c r="I100" s="67"/>
      <c r="J100" s="67"/>
      <c r="K100" s="67"/>
      <c r="L100" s="67"/>
      <c r="M100" s="67"/>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IA100" s="21">
        <v>12</v>
      </c>
      <c r="IB100" s="21" t="s">
        <v>135</v>
      </c>
      <c r="IE100" s="22"/>
      <c r="IF100" s="22"/>
      <c r="IG100" s="22"/>
      <c r="IH100" s="22"/>
      <c r="II100" s="22"/>
    </row>
    <row r="101" spans="1:243" s="21" customFormat="1" ht="94.5">
      <c r="A101" s="57">
        <v>12.01</v>
      </c>
      <c r="B101" s="58" t="s">
        <v>136</v>
      </c>
      <c r="C101" s="33"/>
      <c r="D101" s="67"/>
      <c r="E101" s="67"/>
      <c r="F101" s="67"/>
      <c r="G101" s="67"/>
      <c r="H101" s="67"/>
      <c r="I101" s="67"/>
      <c r="J101" s="67"/>
      <c r="K101" s="67"/>
      <c r="L101" s="67"/>
      <c r="M101" s="67"/>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IA101" s="21">
        <v>12.01</v>
      </c>
      <c r="IB101" s="21" t="s">
        <v>136</v>
      </c>
      <c r="IE101" s="22"/>
      <c r="IF101" s="22"/>
      <c r="IG101" s="22"/>
      <c r="IH101" s="22"/>
      <c r="II101" s="22"/>
    </row>
    <row r="102" spans="1:243" s="21" customFormat="1" ht="47.25">
      <c r="A102" s="57">
        <v>12.02</v>
      </c>
      <c r="B102" s="58" t="s">
        <v>64</v>
      </c>
      <c r="C102" s="33"/>
      <c r="D102" s="33">
        <v>10</v>
      </c>
      <c r="E102" s="59" t="s">
        <v>43</v>
      </c>
      <c r="F102" s="60">
        <v>342.35</v>
      </c>
      <c r="G102" s="43"/>
      <c r="H102" s="37"/>
      <c r="I102" s="38" t="s">
        <v>33</v>
      </c>
      <c r="J102" s="39">
        <f>IF(I102="Less(-)",-1,1)</f>
        <v>1</v>
      </c>
      <c r="K102" s="37" t="s">
        <v>34</v>
      </c>
      <c r="L102" s="37" t="s">
        <v>4</v>
      </c>
      <c r="M102" s="40"/>
      <c r="N102" s="49"/>
      <c r="O102" s="49"/>
      <c r="P102" s="50"/>
      <c r="Q102" s="49"/>
      <c r="R102" s="49"/>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2">
        <f>total_amount_ba($B$2,$D$2,D102,F102,J102,K102,M102)</f>
        <v>3423.5</v>
      </c>
      <c r="BB102" s="51">
        <f>BA102+SUM(N102:AZ102)</f>
        <v>3423.5</v>
      </c>
      <c r="BC102" s="56" t="str">
        <f>SpellNumber(L102,BB102)</f>
        <v>INR  Three Thousand Four Hundred &amp; Twenty Three  and Paise Fifty Only</v>
      </c>
      <c r="IA102" s="21">
        <v>12.02</v>
      </c>
      <c r="IB102" s="21" t="s">
        <v>64</v>
      </c>
      <c r="ID102" s="21">
        <v>10</v>
      </c>
      <c r="IE102" s="22" t="s">
        <v>43</v>
      </c>
      <c r="IF102" s="22"/>
      <c r="IG102" s="22"/>
      <c r="IH102" s="22"/>
      <c r="II102" s="22"/>
    </row>
    <row r="103" spans="1:243" s="21" customFormat="1" ht="15.75">
      <c r="A103" s="57">
        <v>13</v>
      </c>
      <c r="B103" s="58" t="s">
        <v>137</v>
      </c>
      <c r="C103" s="33"/>
      <c r="D103" s="67"/>
      <c r="E103" s="67"/>
      <c r="F103" s="67"/>
      <c r="G103" s="67"/>
      <c r="H103" s="67"/>
      <c r="I103" s="67"/>
      <c r="J103" s="67"/>
      <c r="K103" s="67"/>
      <c r="L103" s="67"/>
      <c r="M103" s="67"/>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8"/>
      <c r="AY103" s="68"/>
      <c r="AZ103" s="68"/>
      <c r="BA103" s="68"/>
      <c r="BB103" s="68"/>
      <c r="BC103" s="68"/>
      <c r="IA103" s="21">
        <v>13</v>
      </c>
      <c r="IB103" s="21" t="s">
        <v>137</v>
      </c>
      <c r="IE103" s="22"/>
      <c r="IF103" s="22"/>
      <c r="IG103" s="22"/>
      <c r="IH103" s="22"/>
      <c r="II103" s="22"/>
    </row>
    <row r="104" spans="1:243" s="21" customFormat="1" ht="141.75">
      <c r="A104" s="57">
        <v>13.01</v>
      </c>
      <c r="B104" s="58" t="s">
        <v>138</v>
      </c>
      <c r="C104" s="33"/>
      <c r="D104" s="33">
        <v>6.1</v>
      </c>
      <c r="E104" s="59" t="s">
        <v>139</v>
      </c>
      <c r="F104" s="60">
        <v>4985.93</v>
      </c>
      <c r="G104" s="43"/>
      <c r="H104" s="37"/>
      <c r="I104" s="38" t="s">
        <v>33</v>
      </c>
      <c r="J104" s="39">
        <f>IF(I104="Less(-)",-1,1)</f>
        <v>1</v>
      </c>
      <c r="K104" s="37" t="s">
        <v>34</v>
      </c>
      <c r="L104" s="37" t="s">
        <v>4</v>
      </c>
      <c r="M104" s="40"/>
      <c r="N104" s="49"/>
      <c r="O104" s="49"/>
      <c r="P104" s="50"/>
      <c r="Q104" s="49"/>
      <c r="R104" s="49"/>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2">
        <f>total_amount_ba($B$2,$D$2,D104,F104,J104,K104,M104)</f>
        <v>30414.17</v>
      </c>
      <c r="BB104" s="51">
        <f>BA104+SUM(N104:AZ104)</f>
        <v>30414.17</v>
      </c>
      <c r="BC104" s="56" t="str">
        <f>SpellNumber(L104,BB104)</f>
        <v>INR  Thirty Thousand Four Hundred &amp; Fourteen  and Paise Seventeen Only</v>
      </c>
      <c r="IA104" s="21">
        <v>13.01</v>
      </c>
      <c r="IB104" s="21" t="s">
        <v>138</v>
      </c>
      <c r="ID104" s="21">
        <v>6.1</v>
      </c>
      <c r="IE104" s="22" t="s">
        <v>139</v>
      </c>
      <c r="IF104" s="22"/>
      <c r="IG104" s="22"/>
      <c r="IH104" s="22"/>
      <c r="II104" s="22"/>
    </row>
    <row r="105" spans="1:55" ht="42.75">
      <c r="A105" s="44" t="s">
        <v>35</v>
      </c>
      <c r="B105" s="45"/>
      <c r="C105" s="46"/>
      <c r="D105" s="75"/>
      <c r="E105" s="75"/>
      <c r="F105" s="75"/>
      <c r="G105" s="34"/>
      <c r="H105" s="47"/>
      <c r="I105" s="47"/>
      <c r="J105" s="47"/>
      <c r="K105" s="47"/>
      <c r="L105" s="48"/>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55">
        <f>SUM(BA13:BA104)</f>
        <v>315966.31</v>
      </c>
      <c r="BB105" s="55">
        <f>SUM(BB13:BB104)</f>
        <v>315966.31</v>
      </c>
      <c r="BC105" s="56" t="str">
        <f>SpellNumber($E$2,BB105)</f>
        <v>INR  Three Lakh Fifteen Thousand Nine Hundred &amp; Sixty Six  and Paise Thirty One Only</v>
      </c>
    </row>
    <row r="106" spans="1:55" ht="46.5" customHeight="1">
      <c r="A106" s="24" t="s">
        <v>36</v>
      </c>
      <c r="B106" s="25"/>
      <c r="C106" s="26"/>
      <c r="D106" s="72"/>
      <c r="E106" s="73" t="s">
        <v>45</v>
      </c>
      <c r="F106" s="74"/>
      <c r="G106" s="27"/>
      <c r="H106" s="28"/>
      <c r="I106" s="28"/>
      <c r="J106" s="28"/>
      <c r="K106" s="29"/>
      <c r="L106" s="30"/>
      <c r="M106" s="31"/>
      <c r="N106" s="32"/>
      <c r="O106" s="21"/>
      <c r="P106" s="21"/>
      <c r="Q106" s="21"/>
      <c r="R106" s="21"/>
      <c r="S106" s="21"/>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53">
        <f>IF(ISBLANK(F106),0,IF(E106="Excess (+)",ROUND(BA105+(BA105*F106),2),IF(E106="Less (-)",ROUND(BA105+(BA105*F106*(-1)),2),IF(E106="At Par",BA105,0))))</f>
        <v>0</v>
      </c>
      <c r="BB106" s="54">
        <f>ROUND(BA106,0)</f>
        <v>0</v>
      </c>
      <c r="BC106" s="36" t="str">
        <f>SpellNumber($E$2,BB106)</f>
        <v>INR Zero Only</v>
      </c>
    </row>
    <row r="107" spans="1:55" ht="45.75" customHeight="1">
      <c r="A107" s="23" t="s">
        <v>37</v>
      </c>
      <c r="B107" s="23"/>
      <c r="C107" s="62" t="str">
        <f>SpellNumber($E$2,BB106)</f>
        <v>INR Zero Only</v>
      </c>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row>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3"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7" ht="15"/>
    <row r="2018" ht="15"/>
    <row r="2019" ht="15"/>
    <row r="2020" ht="15"/>
    <row r="2021" ht="15"/>
    <row r="2022" ht="15"/>
    <row r="2023" ht="15"/>
    <row r="2024" ht="15"/>
    <row r="2025" ht="15"/>
    <row r="2026" ht="15"/>
    <row r="2027" ht="15"/>
    <row r="2029" ht="15"/>
  </sheetData>
  <sheetProtection password="8F23" sheet="1"/>
  <mergeCells count="59">
    <mergeCell ref="D97:BC97"/>
    <mergeCell ref="D103:BC103"/>
    <mergeCell ref="D101:BC101"/>
    <mergeCell ref="D100:BC100"/>
    <mergeCell ref="D91:BC91"/>
    <mergeCell ref="D93:BC93"/>
    <mergeCell ref="D99:BC99"/>
    <mergeCell ref="D84:BC84"/>
    <mergeCell ref="D85:BC85"/>
    <mergeCell ref="D87:BC87"/>
    <mergeCell ref="D89:BC89"/>
    <mergeCell ref="D90:BC90"/>
    <mergeCell ref="D95:BC95"/>
    <mergeCell ref="D74:BC74"/>
    <mergeCell ref="D76:BC76"/>
    <mergeCell ref="D78:BC78"/>
    <mergeCell ref="D79:BC79"/>
    <mergeCell ref="D81:BC81"/>
    <mergeCell ref="D82:BC82"/>
    <mergeCell ref="D63:BC63"/>
    <mergeCell ref="D65:BC65"/>
    <mergeCell ref="D68:BC68"/>
    <mergeCell ref="D70:BC70"/>
    <mergeCell ref="D71:BC71"/>
    <mergeCell ref="D73:BC73"/>
    <mergeCell ref="D52:BC52"/>
    <mergeCell ref="D55:BC55"/>
    <mergeCell ref="D57:BC57"/>
    <mergeCell ref="D59:BC59"/>
    <mergeCell ref="D60:BC60"/>
    <mergeCell ref="D62:BC62"/>
    <mergeCell ref="D40:BC40"/>
    <mergeCell ref="D42:BC42"/>
    <mergeCell ref="D44:BC44"/>
    <mergeCell ref="D45:BC45"/>
    <mergeCell ref="D47:BC47"/>
    <mergeCell ref="D50:BC50"/>
    <mergeCell ref="D29:BC29"/>
    <mergeCell ref="D31:BC31"/>
    <mergeCell ref="D33:BC33"/>
    <mergeCell ref="D35:BC35"/>
    <mergeCell ref="D37:BC37"/>
    <mergeCell ref="D38:BC38"/>
    <mergeCell ref="D16:BC16"/>
    <mergeCell ref="D17:BC17"/>
    <mergeCell ref="D18:BC18"/>
    <mergeCell ref="D20:BC20"/>
    <mergeCell ref="D24:BC24"/>
    <mergeCell ref="D27:BC27"/>
    <mergeCell ref="C107:BC107"/>
    <mergeCell ref="A1:L1"/>
    <mergeCell ref="A4:BC4"/>
    <mergeCell ref="A5:BC5"/>
    <mergeCell ref="A6:BC6"/>
    <mergeCell ref="A7:BC7"/>
    <mergeCell ref="A9:BC9"/>
    <mergeCell ref="D13:BC13"/>
    <mergeCell ref="B8:BC8"/>
    <mergeCell ref="D14:BC14"/>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06">
      <formula1>IF(E106="Select",-1,IF(E106="At Par",0,0))</formula1>
      <formula2>IF(E106="Select",-1,IF(E106="At Par",0,0.99))</formula2>
    </dataValidation>
    <dataValidation type="list" allowBlank="1" showErrorMessage="1" sqref="E106">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06">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06">
      <formula1>0</formula1>
      <formula2>IF(#REF!&lt;&gt;"Select",99.9,0)</formula2>
    </dataValidation>
    <dataValidation allowBlank="1" showInputMessage="1" showErrorMessage="1" promptTitle="Units" prompt="Please enter Units in text" sqref="D15:E15 D19:E19 D21:E23 D25:E26 D28:E28 D30:E30 D32:E32 D34:E34 D36:E36 D39:E39 D41:E41 D43:E43 D46:E46 D48:E49 D51:E51 D53:E54 D56:E56 D58:E58 D61:E61 D64:E64 D66:E67 D69:E69 D72:E72 D75:E75 D77:E77 D80:E80 D83:E83 D86:E86 D88:E88 D94:E94 D96:E96 D104:E104 D102:E102 D92:E92 D98:E98">
      <formula1>0</formula1>
      <formula2>0</formula2>
    </dataValidation>
    <dataValidation type="decimal" allowBlank="1" showInputMessage="1" showErrorMessage="1" promptTitle="Quantity" prompt="Please enter the Quantity for this item. " errorTitle="Invalid Entry" error="Only Numeric Values are allowed. " sqref="F15 F19 F21:F23 F25:F26 F28 F30 F32 F34 F36 F39 F41 F43 F46 F48:F49 F51 F53:F54 F56 F58 F61 F64 F66:F67 F69 F72 F75 F77 F80 F83 F86 F88 F94 F96 F104 F102 F92 F98">
      <formula1>0</formula1>
      <formula2>999999999999999</formula2>
    </dataValidation>
    <dataValidation type="list" allowBlank="1" showErrorMessage="1" sqref="D13:D14 K15 D16:D18 K19 D20 K21:K23 D24 K25:K26 D27 K28 D29 K30 D31 K32 D33 K34 D35 K36 D37:D38 K39 D40 K41 D42 K43 D44:D45 K46 D47 K48:K49 D50 K51 D52 K53:K54 D55 K56 D57 K58 D59:D60 K61 D62:D63 K64 D65 K66:K67 D68 K69 D70:D71 K72 D73:D74 K75 D76 K77 D78:D79 K80 D81:D82 K83 D84:D85 K86 D87 K88 D89:D91 D93 D95 K96 D97 D103 K104 D99:D101 K102 K92 K94 K98">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9:H19 G21:H23 G25:H26 G28:H28 G30:H30 G32:H32 G34:H34 G36:H36 G39:H39 G41:H41 G43:H43 G46:H46 G48:H49 G51:H51 G53:H54 G56:H56 G58:H58 G61:H61 G64:H64 G66:H67 G69:H69 G72:H72 G75:H75 G77:H77 G80:H80 G83:H83 G86:H86 G88:H88 G94:H94 G96:H96 G104:H104 G102:H102 G92:H92 G98:H98">
      <formula1>0</formula1>
      <formula2>999999999999999</formula2>
    </dataValidation>
    <dataValidation allowBlank="1" showInputMessage="1" showErrorMessage="1" promptTitle="Addition / Deduction" prompt="Please Choose the correct One" sqref="J15 J19 J21:J23 J25:J26 J28 J30 J32 J34 J36 J39 J41 J43 J46 J48:J49 J51 J53:J54 J56 J58 J61 J64 J66:J67 J69 J72 J75 J77 J80 J83 J86 J88 J94 J96 J104 J102 J92 J98">
      <formula1>0</formula1>
      <formula2>0</formula2>
    </dataValidation>
    <dataValidation type="list" showErrorMessage="1" sqref="I15 I19 I21:I23 I25:I26 I28 I30 I32 I34 I36 I39 I41 I43 I46 I48:I49 I51 I53:I54 I56 I58 I61 I64 I66:I67 I69 I72 I75 I77 I80 I83 I86 I88 I94 I96 I104 I102 I92 I98">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9:O19 N21:O23 N25:O26 N28:O28 N30:O30 N32:O32 N34:O34 N36:O36 N39:O39 N41:O41 N43:O43 N46:O46 N48:O49 N51:O51 N53:O54 N56:O56 N58:O58 N61:O61 N64:O64 N66:O67 N69:O69 N72:O72 N75:O75 N77:O77 N80:O80 N83:O83 N86:O86 N88:O88 N94:O94 N96:O96 N104:O104 N102:O102 N92:O92 N98:O9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9 R21:R23 R25:R26 R28 R30 R32 R34 R36 R39 R41 R43 R46 R48:R49 R51 R53:R54 R56 R58 R61 R64 R66:R67 R69 R72 R75 R77 R80 R83 R86 R88 R94 R96 R104 R102 R92 R9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9 Q21:Q23 Q25:Q26 Q28 Q30 Q32 Q34 Q36 Q39 Q41 Q43 Q46 Q48:Q49 Q51 Q53:Q54 Q56 Q58 Q61 Q64 Q66:Q67 Q69 Q72 Q75 Q77 Q80 Q83 Q86 Q88 Q94 Q96 Q104 Q102 Q92 Q98">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9 M21:M23 M25:M26 M28 M30 M32 M34 M36 M39 M41 M43 M46 M48:M49 M51 M53:M54 M56 M58 M61 M64 M66:M67 M69 M72 M75 M77 M80 M83 M86 M88 M94 M96 M104 M102 M92 M98">
      <formula1>0</formula1>
      <formula2>999999999999999</formula2>
    </dataValidation>
    <dataValidation type="list" allowBlank="1" showInputMessage="1" showErrorMessage="1" sqref="L102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4 L103">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104">
      <formula1>0</formula1>
      <formula2>0</formula2>
    </dataValidation>
    <dataValidation type="decimal" allowBlank="1" showErrorMessage="1" errorTitle="Invalid Entry" error="Only Numeric Values are allowed. " sqref="A13:A104">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48"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0" t="s">
        <v>38</v>
      </c>
      <c r="F6" s="70"/>
      <c r="G6" s="70"/>
      <c r="H6" s="70"/>
      <c r="I6" s="70"/>
      <c r="J6" s="70"/>
      <c r="K6" s="70"/>
    </row>
    <row r="7" spans="5:11" ht="14.25">
      <c r="E7" s="71"/>
      <c r="F7" s="71"/>
      <c r="G7" s="71"/>
      <c r="H7" s="71"/>
      <c r="I7" s="71"/>
      <c r="J7" s="71"/>
      <c r="K7" s="71"/>
    </row>
    <row r="8" spans="5:11" ht="14.25">
      <c r="E8" s="71"/>
      <c r="F8" s="71"/>
      <c r="G8" s="71"/>
      <c r="H8" s="71"/>
      <c r="I8" s="71"/>
      <c r="J8" s="71"/>
      <c r="K8" s="71"/>
    </row>
    <row r="9" spans="5:11" ht="14.25">
      <c r="E9" s="71"/>
      <c r="F9" s="71"/>
      <c r="G9" s="71"/>
      <c r="H9" s="71"/>
      <c r="I9" s="71"/>
      <c r="J9" s="71"/>
      <c r="K9" s="71"/>
    </row>
    <row r="10" spans="5:11" ht="14.25">
      <c r="E10" s="71"/>
      <c r="F10" s="71"/>
      <c r="G10" s="71"/>
      <c r="H10" s="71"/>
      <c r="I10" s="71"/>
      <c r="J10" s="71"/>
      <c r="K10" s="71"/>
    </row>
    <row r="11" spans="5:11" ht="14.25">
      <c r="E11" s="71"/>
      <c r="F11" s="71"/>
      <c r="G11" s="71"/>
      <c r="H11" s="71"/>
      <c r="I11" s="71"/>
      <c r="J11" s="71"/>
      <c r="K11" s="71"/>
    </row>
    <row r="12" spans="5:11" ht="14.25">
      <c r="E12" s="71"/>
      <c r="F12" s="71"/>
      <c r="G12" s="71"/>
      <c r="H12" s="71"/>
      <c r="I12" s="71"/>
      <c r="J12" s="71"/>
      <c r="K12" s="71"/>
    </row>
    <row r="13" spans="5:11" ht="14.25">
      <c r="E13" s="71"/>
      <c r="F13" s="71"/>
      <c r="G13" s="71"/>
      <c r="H13" s="71"/>
      <c r="I13" s="71"/>
      <c r="J13" s="71"/>
      <c r="K13" s="71"/>
    </row>
    <row r="14" spans="5:11" ht="14.25">
      <c r="E14" s="71"/>
      <c r="F14" s="71"/>
      <c r="G14" s="71"/>
      <c r="H14" s="71"/>
      <c r="I14" s="71"/>
      <c r="J14" s="71"/>
      <c r="K14" s="7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2022-06-15T07:29:54Z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