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<sst xmlns="http://schemas.openxmlformats.org/spreadsheetml/2006/main" count="562" uniqueCount="171">
  <si>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</si>
  <si>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</si>
  <si>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</si>
  <si>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</si>
  <si>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</si>
  <si>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</si>
  <si>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</si>
  <si>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</si>
  <si>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</si>
  <si>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</si>
  <si>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</si>
  <si>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</si>
  <si>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</si>
  <si>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</si>
  <si>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</si>
  <si>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</si>
  <si>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</si>
  <si>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</si>
  <si>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</si>
  <si>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</si>
  <si>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</si>
  <si>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</si>
  <si>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</si>
  <si>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</si>
  <si>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</si>
  <si>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</si>
  <si>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</si>
  <si>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</si>
  <si>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</si>
  <si>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</si>
  <si>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</si>
  <si>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</si>
  <si>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</si>
  <si>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</si>
  <si>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</si>
  <si>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</si>
  <si>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</si>
  <si>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</si>
  <si>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</si>
  <si>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</si>
  <si>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</si>
  <si>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</si>
  <si>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</si>
  <si>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</si>
  <si>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</si>
  <si>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</si>
  <si>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</si>
  <si>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</si>
  <si>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</si>
  <si>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</si>
  <si>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</si>
  <si>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</si>
  <si>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</si>
  <si>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</si>
  <si>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</si>
  <si>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t>
  </si>
  <si>
    <t>Group B</t>
  </si>
  <si>
    <t>Supplying and drawing following sizes of FR PVC insulated copper conductor, single core cable in the existing surface/ recessed steel/ PVC conduit/ PVC truncking as required.</t>
  </si>
  <si>
    <t>1 x 1.5 sq. mm</t>
  </si>
  <si>
    <t>3 x 1.5 sq. mm</t>
  </si>
  <si>
    <t>3 x 4 sq. mm</t>
  </si>
  <si>
    <t>Supplying and fixing following modular switch/ socket on the existing modular plate &amp; switch box including connections but excluding modular plate etc. as required.</t>
  </si>
  <si>
    <t>5/6 amp switch</t>
  </si>
  <si>
    <t>2 way 5/6 amp switch</t>
  </si>
  <si>
    <t>3 pin 5/6 amp socket outlet</t>
  </si>
  <si>
    <t>15/16 amp switch</t>
  </si>
  <si>
    <t>6 pin 15/16 amp socket outlet</t>
  </si>
  <si>
    <t>Telephone socket outlet/ jack outlet</t>
  </si>
  <si>
    <t>Bell push</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</si>
  <si>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</si>
  <si>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</si>
  <si>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</si>
  <si>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Supplying and fixing two module stepped type electronic fan regulator on the existing modular plate switch box including connections but excluding modular plate etc. as required.</t>
  </si>
  <si>
    <t>Supplying and fixing following size/ modules, GI/PVC box alongwith modular base &amp; cover plate for modular switches in recess etc as required.</t>
  </si>
  <si>
    <t>1 or 2 Module (75mmX75mm)</t>
  </si>
  <si>
    <t>3 Module (100mmX75mm)</t>
  </si>
  <si>
    <t>6 Module (200mmX75mm)</t>
  </si>
  <si>
    <t>8 Module (125mmX125mm)</t>
  </si>
  <si>
    <t>12 Module (200mmX150mm)</t>
  </si>
  <si>
    <t>Supplying and fixing modular blanking plate on the existing modular plate &amp; switch box excluding modular plate as required.</t>
  </si>
  <si>
    <t>Supplying and fixing 3 pin, 5 A ceiling rose on the existing junction box/ wooden block including connections etc. as required.</t>
  </si>
  <si>
    <t>Supplying and fixing brass batten/ angle holder including connection etc. as required.</t>
  </si>
  <si>
    <t>Supplying and fixing call bell/ buzzer suitable for single phase, 230 V,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</si>
  <si>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</si>
  <si>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16 way, Double door</t>
  </si>
  <si>
    <t>Supplying and fixing 5 amps to 32 amps rating, 240/415 volts, "C" curve, miniature circuit breaker suitable for inductive load of following poles in the existing MCB DB complete with connections, testing and commissioning etc. as required.</t>
  </si>
  <si>
    <t>Single pole</t>
  </si>
  <si>
    <r>
      <t xml:space="preserve">Supplying and fixing following rating, double pole, (single phase and neutral), 240 V, residual current circuit breaker (RCCB), having a sensitivity current </t>
    </r>
    <r>
      <rPr>
        <sz val="12"/>
        <rFont val="Arial Narrow"/>
        <family val="2"/>
      </rPr>
      <t>300 mA</t>
    </r>
    <r>
      <rPr>
        <sz val="12"/>
        <color indexed="8"/>
        <rFont val="Arial Narrow"/>
        <family val="2"/>
      </rPr>
      <t xml:space="preserve"> in the existing MCB DB
complete with connections, testing and commissioning etc. as required.</t>
    </r>
  </si>
  <si>
    <t xml:space="preserve">63 Amp </t>
  </si>
  <si>
    <t>Providing and fixing following sizes of PVC casing and capping on surface as reqd.</t>
  </si>
  <si>
    <t>20 X 12 mm</t>
  </si>
  <si>
    <t xml:space="preserve">25 X 16 mm </t>
  </si>
  <si>
    <t xml:space="preserve">32 X 16 mm </t>
  </si>
  <si>
    <t>Providing and fixing casing and capping in place of defective and dameged wood batten including dismentling of betten and wire &amp; relaying of wires as required complet.</t>
  </si>
  <si>
    <t>20 x 12 mm</t>
  </si>
  <si>
    <t>25 x 16 mm</t>
  </si>
  <si>
    <t>32x 16 mm</t>
  </si>
  <si>
    <t>Supplying and fixing wooden board of following sizes on surface/recessed with suitable size of phenolic laminated sheet cover etc. complete as required.</t>
  </si>
  <si>
    <t>100 mm X 100 mm</t>
  </si>
  <si>
    <t>Supplying and fixing 3 mm thick phenolic laminated sheet on existing board with brass screw and cup washer etc. complete as required.</t>
  </si>
  <si>
    <t>Supplying, fixing, connecting, commissioning and testing of the following luminaries light fixtures complete with all accessories and without lamp as required complete.</t>
  </si>
  <si>
    <t>Drum light fitting suitable for 60W GLS lamp</t>
  </si>
  <si>
    <t>Wall bracket fitting suitable for 60W GLS lamp</t>
  </si>
  <si>
    <t>Bulk head fitting suitable for 60W GLS lamp</t>
  </si>
  <si>
    <t>Dismantling, disconnecting old damaged unserviceable fl fitting/ exhaust fan/ ceiling fan/ bulkhead fitting with bracket etc. as reqd. and depositing in sectional store.</t>
  </si>
  <si>
    <t>Dismantling of switch / socket /regulator  etc. with wooden board and depositing in sectional store.as reqd.</t>
  </si>
  <si>
    <t xml:space="preserve">Supplying and  drawing telephone cable of 2 pair 0.5  mm dia  FRLS  PVC insulated annealed copper conductor, unarmored telephone cable in the existing surface/ recessed steel/ PVC conduit as required. </t>
  </si>
  <si>
    <t xml:space="preserve">Laying UTP cable enhanced cat 5/cat 6 cable in existing steel conduit pipe/GI pipe/ raceway / RCC pipe as reqd. the cost shall also include numbering of networking wire from room to rack as reqd. (wire will be supplied by dept) </t>
  </si>
  <si>
    <t>Dismantling damaged DB/TPN Switches/ loose wire boxes along with all accessories and depositing the same in the store as req</t>
  </si>
  <si>
    <t xml:space="preserve">Earthing with G.I. earth pipe 4.5 metre long, 40 mm dia including accessories, and providing masonry enclosure with cover plate having locking arrangement and watering pipe etc. with charcoal/ coke and salt as required.. </t>
  </si>
  <si>
    <t>Supplying and laying 25 mm X 5 mm G.I strip at 0.50 metre below ground as strip earth electrode, including connection/ terminating with G.I. nut, bolt, spring, washer etc. as required. (Jointing shall be done by overlapping and with 2 sets of G.I. nut bolt &amp; spring washer spaced at 50mm)</t>
  </si>
  <si>
    <t>Providing and fixing 6 SWG dia G.I. wire on surface or in recess for loop earthing as required.</t>
  </si>
  <si>
    <t>Point</t>
  </si>
  <si>
    <t>Mtr.</t>
  </si>
  <si>
    <t>Each</t>
  </si>
  <si>
    <t>Sq.cm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</si>
  <si>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</si>
  <si>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</si>
  <si>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</si>
  <si>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</si>
  <si>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</si>
  <si>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</si>
  <si>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</si>
  <si>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</si>
  <si>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</si>
  <si>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</si>
  <si>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</si>
  <si>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</si>
  <si>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</si>
  <si>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</si>
  <si>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</si>
  <si>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</si>
  <si>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</si>
  <si>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</si>
  <si>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</si>
  <si>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</si>
  <si>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</si>
  <si>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</si>
  <si>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</si>
  <si>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</si>
  <si>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</si>
  <si>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</si>
  <si>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</si>
  <si>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</si>
  <si>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</si>
  <si>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</si>
  <si>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</si>
  <si>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</si>
  <si>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</si>
  <si>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</si>
  <si>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</si>
  <si>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</si>
  <si>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</si>
  <si>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</si>
  <si>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</si>
  <si>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</si>
  <si>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</si>
  <si>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</si>
  <si>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</si>
  <si>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</si>
  <si>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</si>
  <si>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</si>
  <si>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</si>
  <si>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</si>
  <si>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</si>
  <si>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</si>
  <si>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</si>
  <si>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</si>
  <si>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Name of Work: Modification/Renovation of Electrical Installation of vacate house no-608, 623, 649, 671 Type-VI at IIT Kanpur.</t>
  </si>
  <si>
    <t>Tender Inviting Authority: Executive Engineer (Elect. &amp; AC)</t>
  </si>
  <si>
    <t>Contract No:     64/Elect/2021/431          Dated: 18.10.2021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</si>
</sst>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color indexed="8"/>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Arial Narrow"/>
      <family val="2"/>
    </font>
    <font>
      <sz val="12"/>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3" fillId="0" borderId="13" xfId="0" applyFont="1" applyFill="1" applyBorder="1" applyAlignment="1">
      <alignment horizontal="center" vertical="top"/>
    </xf>
    <xf numFmtId="0" fontId="73" fillId="0" borderId="13" xfId="0" applyFont="1" applyFill="1" applyBorder="1" applyAlignment="1">
      <alignment horizontal="justify" vertical="top" wrapText="1"/>
    </xf>
    <xf numFmtId="2" fontId="73" fillId="0" borderId="13" xfId="0" applyNumberFormat="1" applyFont="1" applyFill="1" applyBorder="1" applyAlignment="1">
      <alignment horizontal="center" vertical="top" wrapText="1"/>
    </xf>
    <xf numFmtId="0" fontId="73" fillId="0" borderId="13" xfId="0" applyFont="1" applyFill="1" applyBorder="1" applyAlignment="1">
      <alignment horizontal="center" vertical="center" wrapText="1"/>
    </xf>
    <xf numFmtId="0" fontId="73" fillId="0" borderId="13" xfId="0" applyFont="1" applyFill="1" applyBorder="1" applyAlignment="1">
      <alignment horizontal="center" vertical="top" wrapText="1"/>
    </xf>
    <xf numFmtId="2" fontId="73" fillId="0" borderId="13" xfId="0" applyNumberFormat="1" applyFont="1" applyFill="1" applyBorder="1" applyAlignment="1">
      <alignment horizontal="center" vertical="top"/>
    </xf>
    <xf numFmtId="0" fontId="15"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center" wrapText="1"/>
    </xf>
    <xf numFmtId="0" fontId="74" fillId="0" borderId="13" xfId="0" applyFont="1" applyFill="1" applyBorder="1" applyAlignment="1">
      <alignment horizontal="center" vertical="top"/>
    </xf>
    <xf numFmtId="2" fontId="74" fillId="0" borderId="13" xfId="0" applyNumberFormat="1" applyFont="1" applyFill="1" applyBorder="1" applyAlignment="1">
      <alignment horizontal="center" vertical="top"/>
    </xf>
    <xf numFmtId="0" fontId="74" fillId="0" borderId="13" xfId="0" applyFont="1" applyFill="1" applyBorder="1" applyAlignment="1">
      <alignment horizontal="center" vertical="center"/>
    </xf>
    <xf numFmtId="1" fontId="16" fillId="0" borderId="13" xfId="0" applyNumberFormat="1" applyFont="1" applyFill="1" applyBorder="1" applyAlignment="1">
      <alignment horizontal="center" vertical="top" wrapText="1"/>
    </xf>
    <xf numFmtId="173" fontId="16" fillId="0" borderId="13" xfId="0" applyNumberFormat="1" applyFont="1" applyFill="1" applyBorder="1" applyAlignment="1">
      <alignment horizontal="center" vertical="top" wrapText="1"/>
    </xf>
    <xf numFmtId="2" fontId="16" fillId="0" borderId="13" xfId="0" applyNumberFormat="1" applyFont="1" applyFill="1" applyBorder="1" applyAlignment="1">
      <alignment horizontal="center" vertical="top" wrapText="1"/>
    </xf>
    <xf numFmtId="2" fontId="16"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top"/>
    </xf>
    <xf numFmtId="0" fontId="16" fillId="0" borderId="13" xfId="0" applyFont="1" applyFill="1" applyBorder="1" applyAlignment="1">
      <alignment horizontal="center"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3"/>
  <sheetViews>
    <sheetView showGridLines="0" zoomScale="73" zoomScaleNormal="73" zoomScalePageLayoutView="0" workbookViewId="0" topLeftCell="A1">
      <selection activeCell="B8" sqref="B8:BC8"/>
    </sheetView>
  </sheetViews>
  <sheetFormatPr defaultColWidth="9.140625" defaultRowHeight="15"/>
  <cols>
    <col min="1" max="1" width="15.421875" style="57" customWidth="1"/>
    <col min="2" max="2" width="47.8515625" style="57" customWidth="1"/>
    <col min="3" max="3" width="16.71093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3" t="s">
        <v>169</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168</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170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1.5" customHeight="1">
      <c r="A8" s="8" t="s">
        <v>51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93">
      <c r="A13" s="68">
        <v>1</v>
      </c>
      <c r="B13" s="69" t="s">
        <v>55</v>
      </c>
      <c r="C13" s="19" t="s">
        <v>35</v>
      </c>
      <c r="D13" s="70"/>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68">
        <v>1.1</v>
      </c>
      <c r="B14" s="69" t="s">
        <v>56</v>
      </c>
      <c r="C14" s="19" t="s">
        <v>41</v>
      </c>
      <c r="D14" s="70">
        <v>105</v>
      </c>
      <c r="E14" s="71" t="s">
        <v>112</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62.25">
      <c r="A15" s="68">
        <v>2</v>
      </c>
      <c r="B15" s="69" t="s">
        <v>57</v>
      </c>
      <c r="C15" s="19" t="s">
        <v>42</v>
      </c>
      <c r="D15" s="70"/>
      <c r="E15" s="71"/>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68">
        <v>2.1</v>
      </c>
      <c r="B16" s="69" t="s">
        <v>58</v>
      </c>
      <c r="C16" s="19" t="s">
        <v>44</v>
      </c>
      <c r="D16" s="70">
        <v>300</v>
      </c>
      <c r="E16" s="71" t="s">
        <v>113</v>
      </c>
      <c r="F16" s="67">
        <v>10</v>
      </c>
      <c r="G16" s="33"/>
      <c r="H16" s="33"/>
      <c r="I16" s="20" t="s">
        <v>38</v>
      </c>
      <c r="J16" s="22">
        <f aca="true" t="shared" si="0" ref="J16:J26">IF(I16="Less(-)",-1,1)</f>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6:BA21">total_amount_ba($B$2,$D$2,D16,F16,J16,K16,M16)</f>
        <v>0</v>
      </c>
      <c r="BB16" s="64">
        <f aca="true" t="shared" si="2" ref="BB16:BB21">BA16+SUM(N16:AZ16)</f>
        <v>0</v>
      </c>
      <c r="BC16" s="30" t="str">
        <f aca="true" t="shared" si="3" ref="BC16:BC21">SpellNumber(L16,BB16)</f>
        <v>INR Zero Only</v>
      </c>
      <c r="IE16" s="32">
        <v>2</v>
      </c>
      <c r="IF16" s="32" t="s">
        <v>34</v>
      </c>
      <c r="IG16" s="32" t="s">
        <v>42</v>
      </c>
      <c r="IH16" s="32">
        <v>10</v>
      </c>
      <c r="II16" s="32" t="s">
        <v>37</v>
      </c>
    </row>
    <row r="17" spans="1:243" s="31" customFormat="1" ht="15">
      <c r="A17" s="68">
        <v>2.2</v>
      </c>
      <c r="B17" s="69" t="s">
        <v>59</v>
      </c>
      <c r="C17" s="19" t="s">
        <v>45</v>
      </c>
      <c r="D17" s="70">
        <v>500</v>
      </c>
      <c r="E17" s="71" t="s">
        <v>113</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
      <c r="A18" s="68">
        <v>2.3</v>
      </c>
      <c r="B18" s="69" t="s">
        <v>60</v>
      </c>
      <c r="C18" s="19" t="s">
        <v>116</v>
      </c>
      <c r="D18" s="70">
        <v>600</v>
      </c>
      <c r="E18" s="71" t="s">
        <v>113</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46.5">
      <c r="A19" s="68">
        <v>3</v>
      </c>
      <c r="B19" s="69" t="s">
        <v>61</v>
      </c>
      <c r="C19" s="19" t="s">
        <v>117</v>
      </c>
      <c r="D19" s="70"/>
      <c r="E19" s="71"/>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
      <c r="A20" s="68">
        <v>3.1</v>
      </c>
      <c r="B20" s="69" t="s">
        <v>62</v>
      </c>
      <c r="C20" s="19" t="s">
        <v>118</v>
      </c>
      <c r="D20" s="70">
        <v>280</v>
      </c>
      <c r="E20" s="71" t="s">
        <v>114</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
      <c r="A21" s="68">
        <v>3.2</v>
      </c>
      <c r="B21" s="69" t="s">
        <v>63</v>
      </c>
      <c r="C21" s="19" t="s">
        <v>119</v>
      </c>
      <c r="D21" s="70">
        <v>16</v>
      </c>
      <c r="E21" s="71" t="s">
        <v>114</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
      <c r="A22" s="68">
        <v>3.3</v>
      </c>
      <c r="B22" s="69" t="s">
        <v>64</v>
      </c>
      <c r="C22" s="19" t="s">
        <v>120</v>
      </c>
      <c r="D22" s="70">
        <v>120</v>
      </c>
      <c r="E22" s="71" t="s">
        <v>114</v>
      </c>
      <c r="F22" s="67">
        <v>100</v>
      </c>
      <c r="G22" s="33"/>
      <c r="H22" s="21"/>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total_amount_ba($B$2,$D$2,D22,F22,J22,K22,M22)</f>
        <v>0</v>
      </c>
      <c r="BB22" s="64">
        <f>BA22+SUM(N22:AZ22)</f>
        <v>0</v>
      </c>
      <c r="BC22" s="30" t="str">
        <f>SpellNumber(L22,BB22)</f>
        <v>INR Zero Only</v>
      </c>
      <c r="IE22" s="32">
        <v>1.01</v>
      </c>
      <c r="IF22" s="32" t="s">
        <v>39</v>
      </c>
      <c r="IG22" s="32" t="s">
        <v>35</v>
      </c>
      <c r="IH22" s="32">
        <v>123.223</v>
      </c>
      <c r="II22" s="32" t="s">
        <v>37</v>
      </c>
    </row>
    <row r="23" spans="1:243" s="31" customFormat="1" ht="15">
      <c r="A23" s="68">
        <v>3.4</v>
      </c>
      <c r="B23" s="69" t="s">
        <v>65</v>
      </c>
      <c r="C23" s="19" t="s">
        <v>121</v>
      </c>
      <c r="D23" s="70">
        <v>48</v>
      </c>
      <c r="E23" s="71" t="s">
        <v>114</v>
      </c>
      <c r="F23" s="67">
        <v>100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total_amount_ba($B$2,$D$2,D23,F23,J23,K23,M23)</f>
        <v>0</v>
      </c>
      <c r="BB23" s="64">
        <f>BA23+SUM(N23:AZ23)</f>
        <v>0</v>
      </c>
      <c r="BC23" s="30" t="str">
        <f>SpellNumber(L23,BB23)</f>
        <v>INR Zero Only</v>
      </c>
      <c r="IE23" s="32">
        <v>1.02</v>
      </c>
      <c r="IF23" s="32" t="s">
        <v>40</v>
      </c>
      <c r="IG23" s="32" t="s">
        <v>41</v>
      </c>
      <c r="IH23" s="32">
        <v>213</v>
      </c>
      <c r="II23" s="32" t="s">
        <v>37</v>
      </c>
    </row>
    <row r="24" spans="1:243" s="31" customFormat="1" ht="15">
      <c r="A24" s="68">
        <v>3.5</v>
      </c>
      <c r="B24" s="69" t="s">
        <v>66</v>
      </c>
      <c r="C24" s="19" t="s">
        <v>122</v>
      </c>
      <c r="D24" s="70">
        <v>48</v>
      </c>
      <c r="E24" s="71" t="s">
        <v>114</v>
      </c>
      <c r="F24" s="67">
        <v>10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total_amount_ba($B$2,$D$2,D24,F24,J24,K24,M24)</f>
        <v>0</v>
      </c>
      <c r="BB24" s="64">
        <f>BA24+SUM(N24:AZ24)</f>
        <v>0</v>
      </c>
      <c r="BC24" s="30" t="str">
        <f>SpellNumber(L24,BB24)</f>
        <v>INR Zero Only</v>
      </c>
      <c r="IE24" s="32">
        <v>2</v>
      </c>
      <c r="IF24" s="32" t="s">
        <v>34</v>
      </c>
      <c r="IG24" s="32" t="s">
        <v>42</v>
      </c>
      <c r="IH24" s="32">
        <v>10</v>
      </c>
      <c r="II24" s="32" t="s">
        <v>37</v>
      </c>
    </row>
    <row r="25" spans="1:243" s="31" customFormat="1" ht="15">
      <c r="A25" s="68">
        <v>3.6</v>
      </c>
      <c r="B25" s="69" t="s">
        <v>67</v>
      </c>
      <c r="C25" s="19" t="s">
        <v>123</v>
      </c>
      <c r="D25" s="70">
        <v>8</v>
      </c>
      <c r="E25" s="71" t="s">
        <v>114</v>
      </c>
      <c r="F25" s="67">
        <v>10</v>
      </c>
      <c r="G25" s="33"/>
      <c r="H25" s="33"/>
      <c r="I25" s="20" t="s">
        <v>38</v>
      </c>
      <c r="J25" s="22">
        <f t="shared" si="0"/>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total_amount_ba($B$2,$D$2,D25,F25,J25,K25,M25)</f>
        <v>0</v>
      </c>
      <c r="BB25" s="64">
        <f>BA25+SUM(N25:AZ25)</f>
        <v>0</v>
      </c>
      <c r="BC25" s="30" t="str">
        <f>SpellNumber(L25,BB25)</f>
        <v>INR Zero Only</v>
      </c>
      <c r="IE25" s="32">
        <v>3</v>
      </c>
      <c r="IF25" s="32" t="s">
        <v>43</v>
      </c>
      <c r="IG25" s="32" t="s">
        <v>44</v>
      </c>
      <c r="IH25" s="32">
        <v>10</v>
      </c>
      <c r="II25" s="32" t="s">
        <v>37</v>
      </c>
    </row>
    <row r="26" spans="1:243" s="31" customFormat="1" ht="15">
      <c r="A26" s="68">
        <v>3.7</v>
      </c>
      <c r="B26" s="69" t="s">
        <v>68</v>
      </c>
      <c r="C26" s="19" t="s">
        <v>124</v>
      </c>
      <c r="D26" s="70">
        <v>4</v>
      </c>
      <c r="E26" s="71" t="s">
        <v>114</v>
      </c>
      <c r="F26" s="67">
        <v>10</v>
      </c>
      <c r="G26" s="33"/>
      <c r="H26" s="33"/>
      <c r="I26" s="20" t="s">
        <v>38</v>
      </c>
      <c r="J26" s="22">
        <f t="shared" si="0"/>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total_amount_ba($B$2,$D$2,D26,F26,J26,K26,M26)</f>
        <v>0</v>
      </c>
      <c r="BB26" s="64">
        <f>BA26+SUM(N26:AZ26)</f>
        <v>0</v>
      </c>
      <c r="BC26" s="30" t="str">
        <f>SpellNumber(L26,BB26)</f>
        <v>INR Zero Only</v>
      </c>
      <c r="IE26" s="32">
        <v>1.01</v>
      </c>
      <c r="IF26" s="32" t="s">
        <v>39</v>
      </c>
      <c r="IG26" s="32" t="s">
        <v>35</v>
      </c>
      <c r="IH26" s="32">
        <v>123.223</v>
      </c>
      <c r="II26" s="32" t="s">
        <v>37</v>
      </c>
    </row>
    <row r="27" spans="1:243" s="31" customFormat="1" ht="78">
      <c r="A27" s="72">
        <v>4</v>
      </c>
      <c r="B27" s="69" t="s">
        <v>69</v>
      </c>
      <c r="C27" s="19" t="s">
        <v>125</v>
      </c>
      <c r="D27" s="70"/>
      <c r="E27" s="71"/>
      <c r="F27" s="20"/>
      <c r="G27" s="21"/>
      <c r="H27" s="21"/>
      <c r="I27" s="20"/>
      <c r="J27" s="22"/>
      <c r="K27" s="23"/>
      <c r="L27" s="23"/>
      <c r="M27" s="24"/>
      <c r="N27" s="25"/>
      <c r="O27" s="25"/>
      <c r="P27" s="26"/>
      <c r="Q27" s="25"/>
      <c r="R27" s="25"/>
      <c r="S27" s="27"/>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8"/>
      <c r="BB27" s="29"/>
      <c r="BC27" s="30"/>
      <c r="IE27" s="32">
        <v>1.02</v>
      </c>
      <c r="IF27" s="32" t="s">
        <v>40</v>
      </c>
      <c r="IG27" s="32" t="s">
        <v>41</v>
      </c>
      <c r="IH27" s="32">
        <v>213</v>
      </c>
      <c r="II27" s="32" t="s">
        <v>37</v>
      </c>
    </row>
    <row r="28" spans="1:243" s="31" customFormat="1" ht="15">
      <c r="A28" s="72">
        <v>4.1</v>
      </c>
      <c r="B28" s="69" t="s">
        <v>70</v>
      </c>
      <c r="C28" s="19" t="s">
        <v>126</v>
      </c>
      <c r="D28" s="73">
        <v>14</v>
      </c>
      <c r="E28" s="70" t="s">
        <v>114</v>
      </c>
      <c r="F28" s="67">
        <v>10</v>
      </c>
      <c r="G28" s="33"/>
      <c r="H28" s="33"/>
      <c r="I28" s="20" t="s">
        <v>38</v>
      </c>
      <c r="J28" s="22">
        <f>IF(I28="Less(-)",-1,1)</f>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4">
        <f aca="true" t="shared" si="4" ref="BA28:BA33">total_amount_ba($B$2,$D$2,D28,F28,J28,K28,M28)</f>
        <v>0</v>
      </c>
      <c r="BB28" s="64">
        <f aca="true" t="shared" si="5" ref="BB28:BB33">BA28+SUM(N28:AZ28)</f>
        <v>0</v>
      </c>
      <c r="BC28" s="30" t="str">
        <f aca="true" t="shared" si="6" ref="BC28:BC33">SpellNumber(L28,BB28)</f>
        <v>INR Zero Only</v>
      </c>
      <c r="IE28" s="32">
        <v>2</v>
      </c>
      <c r="IF28" s="32" t="s">
        <v>34</v>
      </c>
      <c r="IG28" s="32" t="s">
        <v>42</v>
      </c>
      <c r="IH28" s="32">
        <v>10</v>
      </c>
      <c r="II28" s="32" t="s">
        <v>37</v>
      </c>
    </row>
    <row r="29" spans="1:243" s="31" customFormat="1" ht="15">
      <c r="A29" s="72">
        <v>4.2</v>
      </c>
      <c r="B29" s="69" t="s">
        <v>71</v>
      </c>
      <c r="C29" s="19" t="s">
        <v>127</v>
      </c>
      <c r="D29" s="73">
        <v>8</v>
      </c>
      <c r="E29" s="70" t="s">
        <v>114</v>
      </c>
      <c r="F29" s="67">
        <v>10</v>
      </c>
      <c r="G29" s="33"/>
      <c r="H29" s="33"/>
      <c r="I29" s="20" t="s">
        <v>38</v>
      </c>
      <c r="J29" s="22">
        <f>IF(I29="Less(-)",-1,1)</f>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4"/>
        <v>0</v>
      </c>
      <c r="BB29" s="64">
        <f t="shared" si="5"/>
        <v>0</v>
      </c>
      <c r="BC29" s="30" t="str">
        <f t="shared" si="6"/>
        <v>INR Zero Only</v>
      </c>
      <c r="IE29" s="32">
        <v>3</v>
      </c>
      <c r="IF29" s="32" t="s">
        <v>43</v>
      </c>
      <c r="IG29" s="32" t="s">
        <v>44</v>
      </c>
      <c r="IH29" s="32">
        <v>10</v>
      </c>
      <c r="II29" s="32" t="s">
        <v>37</v>
      </c>
    </row>
    <row r="30" spans="1:243" s="31" customFormat="1" ht="62.25">
      <c r="A30" s="68">
        <v>5</v>
      </c>
      <c r="B30" s="69" t="s">
        <v>72</v>
      </c>
      <c r="C30" s="19" t="s">
        <v>128</v>
      </c>
      <c r="D30" s="70">
        <v>24</v>
      </c>
      <c r="E30" s="71" t="s">
        <v>114</v>
      </c>
      <c r="F30" s="67">
        <v>10</v>
      </c>
      <c r="G30" s="33"/>
      <c r="H30" s="33"/>
      <c r="I30" s="20" t="s">
        <v>38</v>
      </c>
      <c r="J30" s="22">
        <f>IF(I30="Less(-)",-1,1)</f>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4"/>
        <v>0</v>
      </c>
      <c r="BB30" s="64">
        <f t="shared" si="5"/>
        <v>0</v>
      </c>
      <c r="BC30" s="30" t="str">
        <f t="shared" si="6"/>
        <v>INR Zero Only</v>
      </c>
      <c r="IE30" s="32">
        <v>1.01</v>
      </c>
      <c r="IF30" s="32" t="s">
        <v>39</v>
      </c>
      <c r="IG30" s="32" t="s">
        <v>35</v>
      </c>
      <c r="IH30" s="32">
        <v>123.223</v>
      </c>
      <c r="II30" s="32" t="s">
        <v>37</v>
      </c>
    </row>
    <row r="31" spans="1:243" s="31" customFormat="1" ht="46.5">
      <c r="A31" s="68">
        <v>6</v>
      </c>
      <c r="B31" s="69" t="s">
        <v>73</v>
      </c>
      <c r="C31" s="19" t="s">
        <v>129</v>
      </c>
      <c r="D31" s="70"/>
      <c r="E31" s="71"/>
      <c r="F31" s="20"/>
      <c r="G31" s="21"/>
      <c r="H31" s="21"/>
      <c r="I31" s="20"/>
      <c r="J31" s="22"/>
      <c r="K31" s="23"/>
      <c r="L31" s="23"/>
      <c r="M31" s="24"/>
      <c r="N31" s="25"/>
      <c r="O31" s="25"/>
      <c r="P31" s="26"/>
      <c r="Q31" s="25"/>
      <c r="R31" s="25"/>
      <c r="S31" s="27"/>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8"/>
      <c r="BB31" s="29"/>
      <c r="BC31" s="30"/>
      <c r="IE31" s="32">
        <v>1.02</v>
      </c>
      <c r="IF31" s="32" t="s">
        <v>40</v>
      </c>
      <c r="IG31" s="32" t="s">
        <v>41</v>
      </c>
      <c r="IH31" s="32">
        <v>213</v>
      </c>
      <c r="II31" s="32" t="s">
        <v>37</v>
      </c>
    </row>
    <row r="32" spans="1:243" s="31" customFormat="1" ht="15">
      <c r="A32" s="68">
        <v>6.1</v>
      </c>
      <c r="B32" s="69" t="s">
        <v>74</v>
      </c>
      <c r="C32" s="19" t="s">
        <v>130</v>
      </c>
      <c r="D32" s="70">
        <v>40</v>
      </c>
      <c r="E32" s="71" t="s">
        <v>114</v>
      </c>
      <c r="F32" s="67">
        <v>10</v>
      </c>
      <c r="G32" s="33"/>
      <c r="H32" s="33"/>
      <c r="I32" s="20" t="s">
        <v>38</v>
      </c>
      <c r="J32" s="22">
        <f aca="true" t="shared" si="7" ref="J32:J38">IF(I32="Less(-)",-1,1)</f>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4"/>
        <v>0</v>
      </c>
      <c r="BB32" s="64">
        <f t="shared" si="5"/>
        <v>0</v>
      </c>
      <c r="BC32" s="30" t="str">
        <f t="shared" si="6"/>
        <v>INR Zero Only</v>
      </c>
      <c r="IE32" s="32">
        <v>2</v>
      </c>
      <c r="IF32" s="32" t="s">
        <v>34</v>
      </c>
      <c r="IG32" s="32" t="s">
        <v>42</v>
      </c>
      <c r="IH32" s="32">
        <v>10</v>
      </c>
      <c r="II32" s="32" t="s">
        <v>37</v>
      </c>
    </row>
    <row r="33" spans="1:243" s="31" customFormat="1" ht="15">
      <c r="A33" s="68">
        <v>6.2</v>
      </c>
      <c r="B33" s="69" t="s">
        <v>75</v>
      </c>
      <c r="C33" s="19" t="s">
        <v>131</v>
      </c>
      <c r="D33" s="70">
        <v>60</v>
      </c>
      <c r="E33" s="71" t="s">
        <v>114</v>
      </c>
      <c r="F33" s="67">
        <v>10</v>
      </c>
      <c r="G33" s="33"/>
      <c r="H33" s="33"/>
      <c r="I33" s="20" t="s">
        <v>38</v>
      </c>
      <c r="J33" s="22">
        <f t="shared" si="7"/>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4"/>
        <v>0</v>
      </c>
      <c r="BB33" s="64">
        <f t="shared" si="5"/>
        <v>0</v>
      </c>
      <c r="BC33" s="30" t="str">
        <f t="shared" si="6"/>
        <v>INR Zero Only</v>
      </c>
      <c r="IE33" s="32">
        <v>3</v>
      </c>
      <c r="IF33" s="32" t="s">
        <v>43</v>
      </c>
      <c r="IG33" s="32" t="s">
        <v>44</v>
      </c>
      <c r="IH33" s="32">
        <v>10</v>
      </c>
      <c r="II33" s="32" t="s">
        <v>37</v>
      </c>
    </row>
    <row r="34" spans="1:243" s="31" customFormat="1" ht="15">
      <c r="A34" s="68">
        <v>6.3</v>
      </c>
      <c r="B34" s="69" t="s">
        <v>76</v>
      </c>
      <c r="C34" s="19" t="s">
        <v>132</v>
      </c>
      <c r="D34" s="70">
        <v>60</v>
      </c>
      <c r="E34" s="71" t="s">
        <v>114</v>
      </c>
      <c r="F34" s="67">
        <v>100</v>
      </c>
      <c r="G34" s="33"/>
      <c r="H34" s="21"/>
      <c r="I34" s="20" t="s">
        <v>38</v>
      </c>
      <c r="J34" s="22">
        <f t="shared" si="7"/>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total_amount_ba($B$2,$D$2,D34,F34,J34,K34,M34)</f>
        <v>0</v>
      </c>
      <c r="BB34" s="64">
        <f>BA34+SUM(N34:AZ34)</f>
        <v>0</v>
      </c>
      <c r="BC34" s="30" t="str">
        <f>SpellNumber(L34,BB34)</f>
        <v>INR Zero Only</v>
      </c>
      <c r="IE34" s="32">
        <v>1.01</v>
      </c>
      <c r="IF34" s="32" t="s">
        <v>39</v>
      </c>
      <c r="IG34" s="32" t="s">
        <v>35</v>
      </c>
      <c r="IH34" s="32">
        <v>123.223</v>
      </c>
      <c r="II34" s="32" t="s">
        <v>37</v>
      </c>
    </row>
    <row r="35" spans="1:243" s="31" customFormat="1" ht="15">
      <c r="A35" s="68">
        <v>6.4</v>
      </c>
      <c r="B35" s="69" t="s">
        <v>77</v>
      </c>
      <c r="C35" s="19" t="s">
        <v>133</v>
      </c>
      <c r="D35" s="70">
        <v>20</v>
      </c>
      <c r="E35" s="71" t="s">
        <v>114</v>
      </c>
      <c r="F35" s="67">
        <v>100</v>
      </c>
      <c r="G35" s="33"/>
      <c r="H35" s="33"/>
      <c r="I35" s="20" t="s">
        <v>38</v>
      </c>
      <c r="J35" s="22">
        <f t="shared" si="7"/>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total_amount_ba($B$2,$D$2,D35,F35,J35,K35,M35)</f>
        <v>0</v>
      </c>
      <c r="BB35" s="64">
        <f>BA35+SUM(N35:AZ35)</f>
        <v>0</v>
      </c>
      <c r="BC35" s="30" t="str">
        <f>SpellNumber(L35,BB35)</f>
        <v>INR Zero Only</v>
      </c>
      <c r="IE35" s="32">
        <v>1.02</v>
      </c>
      <c r="IF35" s="32" t="s">
        <v>40</v>
      </c>
      <c r="IG35" s="32" t="s">
        <v>41</v>
      </c>
      <c r="IH35" s="32">
        <v>213</v>
      </c>
      <c r="II35" s="32" t="s">
        <v>37</v>
      </c>
    </row>
    <row r="36" spans="1:243" s="31" customFormat="1" ht="15">
      <c r="A36" s="68">
        <v>6.5</v>
      </c>
      <c r="B36" s="69" t="s">
        <v>78</v>
      </c>
      <c r="C36" s="19" t="s">
        <v>134</v>
      </c>
      <c r="D36" s="70">
        <v>32</v>
      </c>
      <c r="E36" s="71" t="s">
        <v>114</v>
      </c>
      <c r="F36" s="67">
        <v>10</v>
      </c>
      <c r="G36" s="33"/>
      <c r="H36" s="33"/>
      <c r="I36" s="20" t="s">
        <v>38</v>
      </c>
      <c r="J36" s="22">
        <f t="shared" si="7"/>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total_amount_ba($B$2,$D$2,D36,F36,J36,K36,M36)</f>
        <v>0</v>
      </c>
      <c r="BB36" s="64">
        <f>BA36+SUM(N36:AZ36)</f>
        <v>0</v>
      </c>
      <c r="BC36" s="30" t="str">
        <f>SpellNumber(L36,BB36)</f>
        <v>INR Zero Only</v>
      </c>
      <c r="IE36" s="32">
        <v>2</v>
      </c>
      <c r="IF36" s="32" t="s">
        <v>34</v>
      </c>
      <c r="IG36" s="32" t="s">
        <v>42</v>
      </c>
      <c r="IH36" s="32">
        <v>10</v>
      </c>
      <c r="II36" s="32" t="s">
        <v>37</v>
      </c>
    </row>
    <row r="37" spans="1:243" s="31" customFormat="1" ht="46.5">
      <c r="A37" s="68">
        <v>7</v>
      </c>
      <c r="B37" s="69" t="s">
        <v>79</v>
      </c>
      <c r="C37" s="19" t="s">
        <v>135</v>
      </c>
      <c r="D37" s="70">
        <v>20</v>
      </c>
      <c r="E37" s="71" t="s">
        <v>114</v>
      </c>
      <c r="F37" s="67">
        <v>10</v>
      </c>
      <c r="G37" s="33"/>
      <c r="H37" s="33"/>
      <c r="I37" s="20" t="s">
        <v>38</v>
      </c>
      <c r="J37" s="22">
        <f t="shared" si="7"/>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4">
        <f>total_amount_ba($B$2,$D$2,D37,F37,J37,K37,M37)</f>
        <v>0</v>
      </c>
      <c r="BB37" s="64">
        <f>BA37+SUM(N37:AZ37)</f>
        <v>0</v>
      </c>
      <c r="BC37" s="30" t="str">
        <f>SpellNumber(L37,BB37)</f>
        <v>INR Zero Only</v>
      </c>
      <c r="IE37" s="32">
        <v>3</v>
      </c>
      <c r="IF37" s="32" t="s">
        <v>43</v>
      </c>
      <c r="IG37" s="32" t="s">
        <v>44</v>
      </c>
      <c r="IH37" s="32">
        <v>10</v>
      </c>
      <c r="II37" s="32" t="s">
        <v>37</v>
      </c>
    </row>
    <row r="38" spans="1:243" s="31" customFormat="1" ht="46.5">
      <c r="A38" s="68">
        <v>8</v>
      </c>
      <c r="B38" s="69" t="s">
        <v>80</v>
      </c>
      <c r="C38" s="19" t="s">
        <v>136</v>
      </c>
      <c r="D38" s="70">
        <v>40</v>
      </c>
      <c r="E38" s="71" t="s">
        <v>114</v>
      </c>
      <c r="F38" s="67">
        <v>10</v>
      </c>
      <c r="G38" s="33"/>
      <c r="H38" s="33"/>
      <c r="I38" s="20" t="s">
        <v>38</v>
      </c>
      <c r="J38" s="22">
        <f t="shared" si="7"/>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total_amount_ba($B$2,$D$2,D38,F38,J38,K38,M38)</f>
        <v>0</v>
      </c>
      <c r="BB38" s="64">
        <f>BA38+SUM(N38:AZ38)</f>
        <v>0</v>
      </c>
      <c r="BC38" s="30" t="str">
        <f>SpellNumber(L38,BB38)</f>
        <v>INR Zero Only</v>
      </c>
      <c r="IE38" s="32">
        <v>1.01</v>
      </c>
      <c r="IF38" s="32" t="s">
        <v>39</v>
      </c>
      <c r="IG38" s="32" t="s">
        <v>35</v>
      </c>
      <c r="IH38" s="32">
        <v>123.223</v>
      </c>
      <c r="II38" s="32" t="s">
        <v>37</v>
      </c>
    </row>
    <row r="39" spans="1:243" s="31" customFormat="1" ht="30.75">
      <c r="A39" s="68">
        <v>9</v>
      </c>
      <c r="B39" s="74" t="s">
        <v>81</v>
      </c>
      <c r="C39" s="19" t="s">
        <v>137</v>
      </c>
      <c r="D39" s="75">
        <v>40</v>
      </c>
      <c r="E39" s="76" t="s">
        <v>114</v>
      </c>
      <c r="F39" s="67">
        <v>100</v>
      </c>
      <c r="G39" s="33"/>
      <c r="H39" s="33"/>
      <c r="I39" s="20" t="s">
        <v>38</v>
      </c>
      <c r="J39" s="22">
        <f aca="true" t="shared" si="8" ref="J39:J50">IF(I39="Less(-)",-1,1)</f>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 aca="true" t="shared" si="9" ref="BA39:BA44">total_amount_ba($B$2,$D$2,D39,F39,J39,K39,M39)</f>
        <v>0</v>
      </c>
      <c r="BB39" s="64">
        <f aca="true" t="shared" si="10" ref="BB39:BB44">BA39+SUM(N39:AZ39)</f>
        <v>0</v>
      </c>
      <c r="BC39" s="30" t="str">
        <f aca="true" t="shared" si="11" ref="BC39:BC44">SpellNumber(L39,BB39)</f>
        <v>INR Zero Only</v>
      </c>
      <c r="IE39" s="32">
        <v>1.02</v>
      </c>
      <c r="IF39" s="32" t="s">
        <v>40</v>
      </c>
      <c r="IG39" s="32" t="s">
        <v>41</v>
      </c>
      <c r="IH39" s="32">
        <v>213</v>
      </c>
      <c r="II39" s="32" t="s">
        <v>37</v>
      </c>
    </row>
    <row r="40" spans="1:243" s="31" customFormat="1" ht="30.75">
      <c r="A40" s="68">
        <v>10</v>
      </c>
      <c r="B40" s="74" t="s">
        <v>82</v>
      </c>
      <c r="C40" s="19" t="s">
        <v>138</v>
      </c>
      <c r="D40" s="75">
        <v>4</v>
      </c>
      <c r="E40" s="76" t="s">
        <v>114</v>
      </c>
      <c r="F40" s="67">
        <v>10</v>
      </c>
      <c r="G40" s="33"/>
      <c r="H40" s="33"/>
      <c r="I40" s="20" t="s">
        <v>38</v>
      </c>
      <c r="J40" s="22">
        <f t="shared" si="8"/>
        <v>1</v>
      </c>
      <c r="K40" s="23" t="s">
        <v>48</v>
      </c>
      <c r="L40" s="23" t="s">
        <v>7</v>
      </c>
      <c r="M40" s="66"/>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4">
        <f t="shared" si="9"/>
        <v>0</v>
      </c>
      <c r="BB40" s="64">
        <f t="shared" si="10"/>
        <v>0</v>
      </c>
      <c r="BC40" s="30" t="str">
        <f t="shared" si="11"/>
        <v>INR Zero Only</v>
      </c>
      <c r="IE40" s="32">
        <v>2</v>
      </c>
      <c r="IF40" s="32" t="s">
        <v>34</v>
      </c>
      <c r="IG40" s="32" t="s">
        <v>42</v>
      </c>
      <c r="IH40" s="32">
        <v>10</v>
      </c>
      <c r="II40" s="32" t="s">
        <v>37</v>
      </c>
    </row>
    <row r="41" spans="1:243" s="31" customFormat="1" ht="93">
      <c r="A41" s="68">
        <v>11</v>
      </c>
      <c r="B41" s="74" t="s">
        <v>83</v>
      </c>
      <c r="C41" s="19" t="s">
        <v>139</v>
      </c>
      <c r="D41" s="70"/>
      <c r="E41" s="71"/>
      <c r="F41" s="20"/>
      <c r="G41" s="21"/>
      <c r="H41" s="21"/>
      <c r="I41" s="20"/>
      <c r="J41" s="22"/>
      <c r="K41" s="23"/>
      <c r="L41" s="23"/>
      <c r="M41" s="24"/>
      <c r="N41" s="25"/>
      <c r="O41" s="25"/>
      <c r="P41" s="26"/>
      <c r="Q41" s="25"/>
      <c r="R41" s="25"/>
      <c r="S41" s="27"/>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28"/>
      <c r="BB41" s="29"/>
      <c r="BC41" s="30"/>
      <c r="IE41" s="32">
        <v>3</v>
      </c>
      <c r="IF41" s="32" t="s">
        <v>43</v>
      </c>
      <c r="IG41" s="32" t="s">
        <v>44</v>
      </c>
      <c r="IH41" s="32">
        <v>10</v>
      </c>
      <c r="II41" s="32" t="s">
        <v>37</v>
      </c>
    </row>
    <row r="42" spans="1:243" s="31" customFormat="1" ht="15">
      <c r="A42" s="68">
        <v>11.1</v>
      </c>
      <c r="B42" s="74" t="s">
        <v>84</v>
      </c>
      <c r="C42" s="19" t="s">
        <v>140</v>
      </c>
      <c r="D42" s="75">
        <v>4</v>
      </c>
      <c r="E42" s="76" t="s">
        <v>114</v>
      </c>
      <c r="F42" s="67">
        <v>10</v>
      </c>
      <c r="G42" s="33"/>
      <c r="H42" s="33"/>
      <c r="I42" s="20" t="s">
        <v>38</v>
      </c>
      <c r="J42" s="22">
        <f t="shared" si="8"/>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9"/>
        <v>0</v>
      </c>
      <c r="BB42" s="64">
        <f t="shared" si="10"/>
        <v>0</v>
      </c>
      <c r="BC42" s="30" t="str">
        <f t="shared" si="11"/>
        <v>INR Zero Only</v>
      </c>
      <c r="IE42" s="32">
        <v>1.01</v>
      </c>
      <c r="IF42" s="32" t="s">
        <v>39</v>
      </c>
      <c r="IG42" s="32" t="s">
        <v>35</v>
      </c>
      <c r="IH42" s="32">
        <v>123.223</v>
      </c>
      <c r="II42" s="32" t="s">
        <v>37</v>
      </c>
    </row>
    <row r="43" spans="1:243" s="31" customFormat="1" ht="78">
      <c r="A43" s="68">
        <v>12</v>
      </c>
      <c r="B43" s="69" t="s">
        <v>85</v>
      </c>
      <c r="C43" s="19" t="s">
        <v>141</v>
      </c>
      <c r="D43" s="70"/>
      <c r="E43" s="71"/>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1.02</v>
      </c>
      <c r="IF43" s="32" t="s">
        <v>40</v>
      </c>
      <c r="IG43" s="32" t="s">
        <v>41</v>
      </c>
      <c r="IH43" s="32">
        <v>213</v>
      </c>
      <c r="II43" s="32" t="s">
        <v>37</v>
      </c>
    </row>
    <row r="44" spans="1:243" s="31" customFormat="1" ht="15">
      <c r="A44" s="68">
        <v>12.1</v>
      </c>
      <c r="B44" s="69" t="s">
        <v>86</v>
      </c>
      <c r="C44" s="19" t="s">
        <v>142</v>
      </c>
      <c r="D44" s="70">
        <v>64</v>
      </c>
      <c r="E44" s="71" t="s">
        <v>114</v>
      </c>
      <c r="F44" s="67">
        <v>10</v>
      </c>
      <c r="G44" s="33"/>
      <c r="H44" s="33"/>
      <c r="I44" s="20" t="s">
        <v>38</v>
      </c>
      <c r="J44" s="22">
        <f t="shared" si="8"/>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9"/>
        <v>0</v>
      </c>
      <c r="BB44" s="64">
        <f t="shared" si="10"/>
        <v>0</v>
      </c>
      <c r="BC44" s="30" t="str">
        <f t="shared" si="11"/>
        <v>INR Zero Only</v>
      </c>
      <c r="IE44" s="32">
        <v>2</v>
      </c>
      <c r="IF44" s="32" t="s">
        <v>34</v>
      </c>
      <c r="IG44" s="32" t="s">
        <v>42</v>
      </c>
      <c r="IH44" s="32">
        <v>10</v>
      </c>
      <c r="II44" s="32" t="s">
        <v>37</v>
      </c>
    </row>
    <row r="45" spans="1:243" s="31" customFormat="1" ht="93">
      <c r="A45" s="77">
        <v>13</v>
      </c>
      <c r="B45" s="74" t="s">
        <v>87</v>
      </c>
      <c r="C45" s="19" t="s">
        <v>143</v>
      </c>
      <c r="D45" s="70"/>
      <c r="E45" s="71"/>
      <c r="F45" s="20"/>
      <c r="G45" s="21"/>
      <c r="H45" s="21"/>
      <c r="I45" s="20"/>
      <c r="J45" s="22"/>
      <c r="K45" s="23"/>
      <c r="L45" s="23"/>
      <c r="M45" s="24"/>
      <c r="N45" s="25"/>
      <c r="O45" s="25"/>
      <c r="P45" s="26"/>
      <c r="Q45" s="25"/>
      <c r="R45" s="25"/>
      <c r="S45" s="27"/>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28"/>
      <c r="BB45" s="29"/>
      <c r="BC45" s="30"/>
      <c r="IE45" s="32">
        <v>3</v>
      </c>
      <c r="IF45" s="32" t="s">
        <v>43</v>
      </c>
      <c r="IG45" s="32" t="s">
        <v>44</v>
      </c>
      <c r="IH45" s="32">
        <v>10</v>
      </c>
      <c r="II45" s="32" t="s">
        <v>37</v>
      </c>
    </row>
    <row r="46" spans="1:243" s="31" customFormat="1" ht="15">
      <c r="A46" s="77">
        <v>13.1</v>
      </c>
      <c r="B46" s="74" t="s">
        <v>88</v>
      </c>
      <c r="C46" s="19" t="s">
        <v>144</v>
      </c>
      <c r="D46" s="78">
        <v>4</v>
      </c>
      <c r="E46" s="79" t="s">
        <v>114</v>
      </c>
      <c r="F46" s="67">
        <v>100</v>
      </c>
      <c r="G46" s="33"/>
      <c r="H46" s="21"/>
      <c r="I46" s="20" t="s">
        <v>38</v>
      </c>
      <c r="J46" s="22">
        <f t="shared" si="8"/>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4">
        <f>total_amount_ba($B$2,$D$2,D46,F46,J46,K46,M46)</f>
        <v>0</v>
      </c>
      <c r="BB46" s="64">
        <f>BA46+SUM(N46:AZ46)</f>
        <v>0</v>
      </c>
      <c r="BC46" s="30" t="str">
        <f>SpellNumber(L46,BB46)</f>
        <v>INR Zero Only</v>
      </c>
      <c r="IE46" s="32">
        <v>1.01</v>
      </c>
      <c r="IF46" s="32" t="s">
        <v>39</v>
      </c>
      <c r="IG46" s="32" t="s">
        <v>35</v>
      </c>
      <c r="IH46" s="32">
        <v>123.223</v>
      </c>
      <c r="II46" s="32" t="s">
        <v>37</v>
      </c>
    </row>
    <row r="47" spans="1:243" s="31" customFormat="1" ht="30.75">
      <c r="A47" s="68">
        <v>14</v>
      </c>
      <c r="B47" s="69" t="s">
        <v>89</v>
      </c>
      <c r="C47" s="19" t="s">
        <v>145</v>
      </c>
      <c r="D47" s="70"/>
      <c r="E47" s="71"/>
      <c r="F47" s="20"/>
      <c r="G47" s="21"/>
      <c r="H47" s="21"/>
      <c r="I47" s="20"/>
      <c r="J47" s="22"/>
      <c r="K47" s="23"/>
      <c r="L47" s="23"/>
      <c r="M47" s="24"/>
      <c r="N47" s="25"/>
      <c r="O47" s="25"/>
      <c r="P47" s="26"/>
      <c r="Q47" s="25"/>
      <c r="R47" s="25"/>
      <c r="S47" s="27"/>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8"/>
      <c r="BB47" s="29"/>
      <c r="BC47" s="30"/>
      <c r="IE47" s="32">
        <v>1.02</v>
      </c>
      <c r="IF47" s="32" t="s">
        <v>40</v>
      </c>
      <c r="IG47" s="32" t="s">
        <v>41</v>
      </c>
      <c r="IH47" s="32">
        <v>213</v>
      </c>
      <c r="II47" s="32" t="s">
        <v>37</v>
      </c>
    </row>
    <row r="48" spans="1:243" s="31" customFormat="1" ht="15">
      <c r="A48" s="68">
        <v>14.1</v>
      </c>
      <c r="B48" s="69" t="s">
        <v>90</v>
      </c>
      <c r="C48" s="19" t="s">
        <v>146</v>
      </c>
      <c r="D48" s="70">
        <v>120</v>
      </c>
      <c r="E48" s="71" t="s">
        <v>113</v>
      </c>
      <c r="F48" s="67">
        <v>10</v>
      </c>
      <c r="G48" s="33"/>
      <c r="H48" s="33"/>
      <c r="I48" s="20" t="s">
        <v>38</v>
      </c>
      <c r="J48" s="22">
        <f t="shared" si="8"/>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total_amount_ba($B$2,$D$2,D48,F48,J48,K48,M48)</f>
        <v>0</v>
      </c>
      <c r="BB48" s="64">
        <f>BA48+SUM(N48:AZ48)</f>
        <v>0</v>
      </c>
      <c r="BC48" s="30" t="str">
        <f>SpellNumber(L48,BB48)</f>
        <v>INR Zero Only</v>
      </c>
      <c r="IE48" s="32">
        <v>2</v>
      </c>
      <c r="IF48" s="32" t="s">
        <v>34</v>
      </c>
      <c r="IG48" s="32" t="s">
        <v>42</v>
      </c>
      <c r="IH48" s="32">
        <v>10</v>
      </c>
      <c r="II48" s="32" t="s">
        <v>37</v>
      </c>
    </row>
    <row r="49" spans="1:243" s="31" customFormat="1" ht="15">
      <c r="A49" s="68">
        <v>14.2</v>
      </c>
      <c r="B49" s="69" t="s">
        <v>91</v>
      </c>
      <c r="C49" s="19" t="s">
        <v>147</v>
      </c>
      <c r="D49" s="70">
        <v>160</v>
      </c>
      <c r="E49" s="71" t="s">
        <v>113</v>
      </c>
      <c r="F49" s="67">
        <v>10</v>
      </c>
      <c r="G49" s="33"/>
      <c r="H49" s="33"/>
      <c r="I49" s="20" t="s">
        <v>38</v>
      </c>
      <c r="J49" s="22">
        <f t="shared" si="8"/>
        <v>1</v>
      </c>
      <c r="K49" s="23" t="s">
        <v>48</v>
      </c>
      <c r="L49" s="23" t="s">
        <v>7</v>
      </c>
      <c r="M49" s="66"/>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4">
        <f>total_amount_ba($B$2,$D$2,D49,F49,J49,K49,M49)</f>
        <v>0</v>
      </c>
      <c r="BB49" s="64">
        <f>BA49+SUM(N49:AZ49)</f>
        <v>0</v>
      </c>
      <c r="BC49" s="30" t="str">
        <f>SpellNumber(L49,BB49)</f>
        <v>INR Zero Only</v>
      </c>
      <c r="IE49" s="32">
        <v>3</v>
      </c>
      <c r="IF49" s="32" t="s">
        <v>43</v>
      </c>
      <c r="IG49" s="32" t="s">
        <v>44</v>
      </c>
      <c r="IH49" s="32">
        <v>10</v>
      </c>
      <c r="II49" s="32" t="s">
        <v>37</v>
      </c>
    </row>
    <row r="50" spans="1:243" s="31" customFormat="1" ht="15">
      <c r="A50" s="68">
        <v>14.3</v>
      </c>
      <c r="B50" s="69" t="s">
        <v>92</v>
      </c>
      <c r="C50" s="19" t="s">
        <v>148</v>
      </c>
      <c r="D50" s="70">
        <v>120</v>
      </c>
      <c r="E50" s="71" t="s">
        <v>113</v>
      </c>
      <c r="F50" s="67">
        <v>10</v>
      </c>
      <c r="G50" s="33"/>
      <c r="H50" s="33"/>
      <c r="I50" s="20" t="s">
        <v>38</v>
      </c>
      <c r="J50" s="22">
        <f t="shared" si="8"/>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total_amount_ba($B$2,$D$2,D50,F50,J50,K50,M50)</f>
        <v>0</v>
      </c>
      <c r="BB50" s="64">
        <f>BA50+SUM(N50:AZ50)</f>
        <v>0</v>
      </c>
      <c r="BC50" s="30" t="str">
        <f>SpellNumber(L50,BB50)</f>
        <v>INR Zero Only</v>
      </c>
      <c r="IE50" s="32">
        <v>1.01</v>
      </c>
      <c r="IF50" s="32" t="s">
        <v>39</v>
      </c>
      <c r="IG50" s="32" t="s">
        <v>35</v>
      </c>
      <c r="IH50" s="32">
        <v>123.223</v>
      </c>
      <c r="II50" s="32" t="s">
        <v>37</v>
      </c>
    </row>
    <row r="51" spans="1:243" s="31" customFormat="1" ht="62.25">
      <c r="A51" s="80">
        <v>15</v>
      </c>
      <c r="B51" s="69" t="s">
        <v>93</v>
      </c>
      <c r="C51" s="19" t="s">
        <v>149</v>
      </c>
      <c r="D51" s="70"/>
      <c r="E51" s="71"/>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1.02</v>
      </c>
      <c r="IF51" s="32" t="s">
        <v>40</v>
      </c>
      <c r="IG51" s="32" t="s">
        <v>41</v>
      </c>
      <c r="IH51" s="32">
        <v>213</v>
      </c>
      <c r="II51" s="32" t="s">
        <v>37</v>
      </c>
    </row>
    <row r="52" spans="1:243" s="31" customFormat="1" ht="15">
      <c r="A52" s="81">
        <v>15.1</v>
      </c>
      <c r="B52" s="69" t="s">
        <v>94</v>
      </c>
      <c r="C52" s="19" t="s">
        <v>150</v>
      </c>
      <c r="D52" s="82">
        <v>160</v>
      </c>
      <c r="E52" s="83" t="s">
        <v>113</v>
      </c>
      <c r="F52" s="67">
        <v>10</v>
      </c>
      <c r="G52" s="33"/>
      <c r="H52" s="33"/>
      <c r="I52" s="20" t="s">
        <v>38</v>
      </c>
      <c r="J52" s="22">
        <f>IF(I52="Less(-)",-1,1)</f>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aca="true" t="shared" si="12" ref="BA52:BA57">total_amount_ba($B$2,$D$2,D52,F52,J52,K52,M52)</f>
        <v>0</v>
      </c>
      <c r="BB52" s="64">
        <f aca="true" t="shared" si="13" ref="BB52:BB57">BA52+SUM(N52:AZ52)</f>
        <v>0</v>
      </c>
      <c r="BC52" s="30" t="str">
        <f aca="true" t="shared" si="14" ref="BC52:BC57">SpellNumber(L52,BB52)</f>
        <v>INR Zero Only</v>
      </c>
      <c r="IE52" s="32">
        <v>2</v>
      </c>
      <c r="IF52" s="32" t="s">
        <v>34</v>
      </c>
      <c r="IG52" s="32" t="s">
        <v>42</v>
      </c>
      <c r="IH52" s="32">
        <v>10</v>
      </c>
      <c r="II52" s="32" t="s">
        <v>37</v>
      </c>
    </row>
    <row r="53" spans="1:243" s="31" customFormat="1" ht="15">
      <c r="A53" s="81">
        <v>15.2</v>
      </c>
      <c r="B53" s="69" t="s">
        <v>95</v>
      </c>
      <c r="C53" s="19" t="s">
        <v>151</v>
      </c>
      <c r="D53" s="82">
        <v>180</v>
      </c>
      <c r="E53" s="83" t="s">
        <v>113</v>
      </c>
      <c r="F53" s="67">
        <v>10</v>
      </c>
      <c r="G53" s="33"/>
      <c r="H53" s="33"/>
      <c r="I53" s="20" t="s">
        <v>38</v>
      </c>
      <c r="J53" s="22">
        <f>IF(I53="Less(-)",-1,1)</f>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 t="shared" si="12"/>
        <v>0</v>
      </c>
      <c r="BB53" s="64">
        <f t="shared" si="13"/>
        <v>0</v>
      </c>
      <c r="BC53" s="30" t="str">
        <f t="shared" si="14"/>
        <v>INR Zero Only</v>
      </c>
      <c r="IE53" s="32">
        <v>3</v>
      </c>
      <c r="IF53" s="32" t="s">
        <v>43</v>
      </c>
      <c r="IG53" s="32" t="s">
        <v>44</v>
      </c>
      <c r="IH53" s="32">
        <v>10</v>
      </c>
      <c r="II53" s="32" t="s">
        <v>37</v>
      </c>
    </row>
    <row r="54" spans="1:243" s="31" customFormat="1" ht="15">
      <c r="A54" s="81">
        <v>15.3</v>
      </c>
      <c r="B54" s="69" t="s">
        <v>96</v>
      </c>
      <c r="C54" s="19" t="s">
        <v>152</v>
      </c>
      <c r="D54" s="82">
        <v>120</v>
      </c>
      <c r="E54" s="83" t="s">
        <v>113</v>
      </c>
      <c r="F54" s="67">
        <v>10</v>
      </c>
      <c r="G54" s="33"/>
      <c r="H54" s="33"/>
      <c r="I54" s="20" t="s">
        <v>38</v>
      </c>
      <c r="J54" s="22">
        <f>IF(I54="Less(-)",-1,1)</f>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 t="shared" si="12"/>
        <v>0</v>
      </c>
      <c r="BB54" s="64">
        <f t="shared" si="13"/>
        <v>0</v>
      </c>
      <c r="BC54" s="30" t="str">
        <f t="shared" si="14"/>
        <v>INR Zero Only</v>
      </c>
      <c r="IE54" s="32">
        <v>1.01</v>
      </c>
      <c r="IF54" s="32" t="s">
        <v>39</v>
      </c>
      <c r="IG54" s="32" t="s">
        <v>35</v>
      </c>
      <c r="IH54" s="32">
        <v>123.223</v>
      </c>
      <c r="II54" s="32" t="s">
        <v>37</v>
      </c>
    </row>
    <row r="55" spans="1:243" s="31" customFormat="1" ht="46.5">
      <c r="A55" s="68">
        <v>16</v>
      </c>
      <c r="B55" s="69" t="s">
        <v>97</v>
      </c>
      <c r="C55" s="19" t="s">
        <v>153</v>
      </c>
      <c r="D55" s="70"/>
      <c r="E55" s="71"/>
      <c r="F55" s="20"/>
      <c r="G55" s="21"/>
      <c r="H55" s="21"/>
      <c r="I55" s="20"/>
      <c r="J55" s="22"/>
      <c r="K55" s="23"/>
      <c r="L55" s="23"/>
      <c r="M55" s="24"/>
      <c r="N55" s="25"/>
      <c r="O55" s="25"/>
      <c r="P55" s="26"/>
      <c r="Q55" s="25"/>
      <c r="R55" s="25"/>
      <c r="S55" s="27"/>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28"/>
      <c r="BB55" s="29"/>
      <c r="BC55" s="30"/>
      <c r="IE55" s="32">
        <v>1.02</v>
      </c>
      <c r="IF55" s="32" t="s">
        <v>40</v>
      </c>
      <c r="IG55" s="32" t="s">
        <v>41</v>
      </c>
      <c r="IH55" s="32">
        <v>213</v>
      </c>
      <c r="II55" s="32" t="s">
        <v>37</v>
      </c>
    </row>
    <row r="56" spans="1:243" s="31" customFormat="1" ht="15">
      <c r="A56" s="68">
        <v>16.1</v>
      </c>
      <c r="B56" s="69" t="s">
        <v>98</v>
      </c>
      <c r="C56" s="19" t="s">
        <v>154</v>
      </c>
      <c r="D56" s="70">
        <v>40</v>
      </c>
      <c r="E56" s="71" t="s">
        <v>114</v>
      </c>
      <c r="F56" s="67">
        <v>10</v>
      </c>
      <c r="G56" s="33"/>
      <c r="H56" s="33"/>
      <c r="I56" s="20" t="s">
        <v>38</v>
      </c>
      <c r="J56" s="22">
        <f>IF(I56="Less(-)",-1,1)</f>
        <v>1</v>
      </c>
      <c r="K56" s="23" t="s">
        <v>48</v>
      </c>
      <c r="L56" s="23" t="s">
        <v>7</v>
      </c>
      <c r="M56" s="66"/>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4">
        <f t="shared" si="12"/>
        <v>0</v>
      </c>
      <c r="BB56" s="64">
        <f t="shared" si="13"/>
        <v>0</v>
      </c>
      <c r="BC56" s="30" t="str">
        <f t="shared" si="14"/>
        <v>INR Zero Only</v>
      </c>
      <c r="IE56" s="32">
        <v>2</v>
      </c>
      <c r="IF56" s="32" t="s">
        <v>34</v>
      </c>
      <c r="IG56" s="32" t="s">
        <v>42</v>
      </c>
      <c r="IH56" s="32">
        <v>10</v>
      </c>
      <c r="II56" s="32" t="s">
        <v>37</v>
      </c>
    </row>
    <row r="57" spans="1:243" s="31" customFormat="1" ht="46.5">
      <c r="A57" s="68">
        <v>17</v>
      </c>
      <c r="B57" s="69" t="s">
        <v>99</v>
      </c>
      <c r="C57" s="19" t="s">
        <v>155</v>
      </c>
      <c r="D57" s="70">
        <v>3800</v>
      </c>
      <c r="E57" s="71" t="s">
        <v>115</v>
      </c>
      <c r="F57" s="67">
        <v>10</v>
      </c>
      <c r="G57" s="33"/>
      <c r="H57" s="33"/>
      <c r="I57" s="20" t="s">
        <v>38</v>
      </c>
      <c r="J57" s="22">
        <f>IF(I57="Less(-)",-1,1)</f>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4">
        <f t="shared" si="12"/>
        <v>0</v>
      </c>
      <c r="BB57" s="64">
        <f t="shared" si="13"/>
        <v>0</v>
      </c>
      <c r="BC57" s="30" t="str">
        <f t="shared" si="14"/>
        <v>INR Zero Only</v>
      </c>
      <c r="IE57" s="32">
        <v>3</v>
      </c>
      <c r="IF57" s="32" t="s">
        <v>43</v>
      </c>
      <c r="IG57" s="32" t="s">
        <v>44</v>
      </c>
      <c r="IH57" s="32">
        <v>10</v>
      </c>
      <c r="II57" s="32" t="s">
        <v>37</v>
      </c>
    </row>
    <row r="58" spans="1:243" s="31" customFormat="1" ht="46.5">
      <c r="A58" s="68">
        <v>18</v>
      </c>
      <c r="B58" s="69" t="s">
        <v>100</v>
      </c>
      <c r="C58" s="19" t="s">
        <v>156</v>
      </c>
      <c r="D58" s="70"/>
      <c r="E58" s="71"/>
      <c r="F58" s="20"/>
      <c r="G58" s="21"/>
      <c r="H58" s="21"/>
      <c r="I58" s="20"/>
      <c r="J58" s="22"/>
      <c r="K58" s="23"/>
      <c r="L58" s="23"/>
      <c r="M58" s="24"/>
      <c r="N58" s="25"/>
      <c r="O58" s="25"/>
      <c r="P58" s="26"/>
      <c r="Q58" s="25"/>
      <c r="R58" s="25"/>
      <c r="S58" s="27"/>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28"/>
      <c r="BB58" s="29"/>
      <c r="BC58" s="30"/>
      <c r="IE58" s="32">
        <v>1.01</v>
      </c>
      <c r="IF58" s="32" t="s">
        <v>39</v>
      </c>
      <c r="IG58" s="32" t="s">
        <v>35</v>
      </c>
      <c r="IH58" s="32">
        <v>123.223</v>
      </c>
      <c r="II58" s="32" t="s">
        <v>37</v>
      </c>
    </row>
    <row r="59" spans="1:243" s="31" customFormat="1" ht="15">
      <c r="A59" s="84">
        <v>18.1</v>
      </c>
      <c r="B59" s="69" t="s">
        <v>101</v>
      </c>
      <c r="C59" s="19" t="s">
        <v>157</v>
      </c>
      <c r="D59" s="82">
        <v>8</v>
      </c>
      <c r="E59" s="83" t="s">
        <v>114</v>
      </c>
      <c r="F59" s="67">
        <v>100</v>
      </c>
      <c r="G59" s="33"/>
      <c r="H59" s="33"/>
      <c r="I59" s="20" t="s">
        <v>38</v>
      </c>
      <c r="J59" s="22">
        <f aca="true" t="shared" si="15" ref="J59:J65">IF(I59="Less(-)",-1,1)</f>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aca="true" t="shared" si="16" ref="BA59:BA65">total_amount_ba($B$2,$D$2,D59,F59,J59,K59,M59)</f>
        <v>0</v>
      </c>
      <c r="BB59" s="64">
        <f aca="true" t="shared" si="17" ref="BB59:BB65">BA59+SUM(N59:AZ59)</f>
        <v>0</v>
      </c>
      <c r="BC59" s="30" t="str">
        <f aca="true" t="shared" si="18" ref="BC59:BC65">SpellNumber(L59,BB59)</f>
        <v>INR Zero Only</v>
      </c>
      <c r="IE59" s="32">
        <v>1.02</v>
      </c>
      <c r="IF59" s="32" t="s">
        <v>40</v>
      </c>
      <c r="IG59" s="32" t="s">
        <v>41</v>
      </c>
      <c r="IH59" s="32">
        <v>213</v>
      </c>
      <c r="II59" s="32" t="s">
        <v>37</v>
      </c>
    </row>
    <row r="60" spans="1:243" s="31" customFormat="1" ht="15">
      <c r="A60" s="84">
        <v>18.2</v>
      </c>
      <c r="B60" s="69" t="s">
        <v>102</v>
      </c>
      <c r="C60" s="19" t="s">
        <v>158</v>
      </c>
      <c r="D60" s="82">
        <v>20</v>
      </c>
      <c r="E60" s="83" t="s">
        <v>114</v>
      </c>
      <c r="F60" s="67">
        <v>10</v>
      </c>
      <c r="G60" s="33"/>
      <c r="H60" s="33"/>
      <c r="I60" s="20" t="s">
        <v>38</v>
      </c>
      <c r="J60" s="22">
        <f t="shared" si="15"/>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 t="shared" si="16"/>
        <v>0</v>
      </c>
      <c r="BB60" s="64">
        <f t="shared" si="17"/>
        <v>0</v>
      </c>
      <c r="BC60" s="30" t="str">
        <f t="shared" si="18"/>
        <v>INR Zero Only</v>
      </c>
      <c r="IE60" s="32">
        <v>2</v>
      </c>
      <c r="IF60" s="32" t="s">
        <v>34</v>
      </c>
      <c r="IG60" s="32" t="s">
        <v>42</v>
      </c>
      <c r="IH60" s="32">
        <v>10</v>
      </c>
      <c r="II60" s="32" t="s">
        <v>37</v>
      </c>
    </row>
    <row r="61" spans="1:243" s="31" customFormat="1" ht="15">
      <c r="A61" s="85">
        <v>18.3</v>
      </c>
      <c r="B61" s="69" t="s">
        <v>103</v>
      </c>
      <c r="C61" s="19" t="s">
        <v>159</v>
      </c>
      <c r="D61" s="82">
        <v>20</v>
      </c>
      <c r="E61" s="83" t="s">
        <v>114</v>
      </c>
      <c r="F61" s="67">
        <v>10</v>
      </c>
      <c r="G61" s="33"/>
      <c r="H61" s="33"/>
      <c r="I61" s="20" t="s">
        <v>38</v>
      </c>
      <c r="J61" s="22">
        <f t="shared" si="15"/>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4">
        <f t="shared" si="16"/>
        <v>0</v>
      </c>
      <c r="BB61" s="64">
        <f t="shared" si="17"/>
        <v>0</v>
      </c>
      <c r="BC61" s="30" t="str">
        <f t="shared" si="18"/>
        <v>INR Zero Only</v>
      </c>
      <c r="IE61" s="32">
        <v>3</v>
      </c>
      <c r="IF61" s="32" t="s">
        <v>43</v>
      </c>
      <c r="IG61" s="32" t="s">
        <v>44</v>
      </c>
      <c r="IH61" s="32">
        <v>10</v>
      </c>
      <c r="II61" s="32" t="s">
        <v>37</v>
      </c>
    </row>
    <row r="62" spans="1:243" s="31" customFormat="1" ht="46.5">
      <c r="A62" s="84">
        <v>19</v>
      </c>
      <c r="B62" s="69" t="s">
        <v>104</v>
      </c>
      <c r="C62" s="19" t="s">
        <v>160</v>
      </c>
      <c r="D62" s="82">
        <v>24</v>
      </c>
      <c r="E62" s="83" t="s">
        <v>114</v>
      </c>
      <c r="F62" s="67">
        <v>10</v>
      </c>
      <c r="G62" s="33"/>
      <c r="H62" s="33"/>
      <c r="I62" s="20" t="s">
        <v>38</v>
      </c>
      <c r="J62" s="22">
        <f t="shared" si="15"/>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16"/>
        <v>0</v>
      </c>
      <c r="BB62" s="64">
        <f t="shared" si="17"/>
        <v>0</v>
      </c>
      <c r="BC62" s="30" t="str">
        <f t="shared" si="18"/>
        <v>INR Zero Only</v>
      </c>
      <c r="IE62" s="32">
        <v>1.01</v>
      </c>
      <c r="IF62" s="32" t="s">
        <v>39</v>
      </c>
      <c r="IG62" s="32" t="s">
        <v>35</v>
      </c>
      <c r="IH62" s="32">
        <v>123.223</v>
      </c>
      <c r="II62" s="32" t="s">
        <v>37</v>
      </c>
    </row>
    <row r="63" spans="1:243" s="31" customFormat="1" ht="30.75">
      <c r="A63" s="85">
        <v>20</v>
      </c>
      <c r="B63" s="69" t="s">
        <v>105</v>
      </c>
      <c r="C63" s="19" t="s">
        <v>161</v>
      </c>
      <c r="D63" s="82">
        <v>120</v>
      </c>
      <c r="E63" s="83" t="s">
        <v>114</v>
      </c>
      <c r="F63" s="67">
        <v>10</v>
      </c>
      <c r="G63" s="33"/>
      <c r="H63" s="33"/>
      <c r="I63" s="20" t="s">
        <v>38</v>
      </c>
      <c r="J63" s="22">
        <f t="shared" si="15"/>
        <v>1</v>
      </c>
      <c r="K63" s="23" t="s">
        <v>48</v>
      </c>
      <c r="L63" s="23" t="s">
        <v>7</v>
      </c>
      <c r="M63" s="66"/>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8"/>
      <c r="AV63" s="37"/>
      <c r="AW63" s="37"/>
      <c r="AX63" s="37"/>
      <c r="AY63" s="37"/>
      <c r="AZ63" s="37"/>
      <c r="BA63" s="64">
        <f t="shared" si="16"/>
        <v>0</v>
      </c>
      <c r="BB63" s="64">
        <f t="shared" si="17"/>
        <v>0</v>
      </c>
      <c r="BC63" s="30" t="str">
        <f t="shared" si="18"/>
        <v>INR Zero Only</v>
      </c>
      <c r="IE63" s="32">
        <v>1.02</v>
      </c>
      <c r="IF63" s="32" t="s">
        <v>40</v>
      </c>
      <c r="IG63" s="32" t="s">
        <v>41</v>
      </c>
      <c r="IH63" s="32">
        <v>213</v>
      </c>
      <c r="II63" s="32" t="s">
        <v>37</v>
      </c>
    </row>
    <row r="64" spans="1:243" s="31" customFormat="1" ht="62.25">
      <c r="A64" s="85">
        <v>21</v>
      </c>
      <c r="B64" s="69" t="s">
        <v>106</v>
      </c>
      <c r="C64" s="19" t="s">
        <v>162</v>
      </c>
      <c r="D64" s="82">
        <v>160</v>
      </c>
      <c r="E64" s="83" t="s">
        <v>113</v>
      </c>
      <c r="F64" s="67">
        <v>10</v>
      </c>
      <c r="G64" s="33"/>
      <c r="H64" s="33"/>
      <c r="I64" s="20" t="s">
        <v>38</v>
      </c>
      <c r="J64" s="22">
        <f t="shared" si="15"/>
        <v>1</v>
      </c>
      <c r="K64" s="23" t="s">
        <v>48</v>
      </c>
      <c r="L64" s="23" t="s">
        <v>7</v>
      </c>
      <c r="M64" s="66"/>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4">
        <f t="shared" si="16"/>
        <v>0</v>
      </c>
      <c r="BB64" s="64">
        <f t="shared" si="17"/>
        <v>0</v>
      </c>
      <c r="BC64" s="30" t="str">
        <f t="shared" si="18"/>
        <v>INR Zero Only</v>
      </c>
      <c r="IE64" s="32">
        <v>2</v>
      </c>
      <c r="IF64" s="32" t="s">
        <v>34</v>
      </c>
      <c r="IG64" s="32" t="s">
        <v>42</v>
      </c>
      <c r="IH64" s="32">
        <v>10</v>
      </c>
      <c r="II64" s="32" t="s">
        <v>37</v>
      </c>
    </row>
    <row r="65" spans="1:243" s="31" customFormat="1" ht="78">
      <c r="A65" s="85">
        <v>22</v>
      </c>
      <c r="B65" s="69" t="s">
        <v>107</v>
      </c>
      <c r="C65" s="19" t="s">
        <v>163</v>
      </c>
      <c r="D65" s="82">
        <v>200</v>
      </c>
      <c r="E65" s="83" t="s">
        <v>113</v>
      </c>
      <c r="F65" s="67">
        <v>10</v>
      </c>
      <c r="G65" s="33"/>
      <c r="H65" s="33"/>
      <c r="I65" s="20" t="s">
        <v>38</v>
      </c>
      <c r="J65" s="22">
        <f t="shared" si="15"/>
        <v>1</v>
      </c>
      <c r="K65" s="23" t="s">
        <v>48</v>
      </c>
      <c r="L65" s="23" t="s">
        <v>7</v>
      </c>
      <c r="M65" s="66"/>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4">
        <f t="shared" si="16"/>
        <v>0</v>
      </c>
      <c r="BB65" s="64">
        <f t="shared" si="17"/>
        <v>0</v>
      </c>
      <c r="BC65" s="30" t="str">
        <f t="shared" si="18"/>
        <v>INR Zero Only</v>
      </c>
      <c r="IE65" s="32">
        <v>3</v>
      </c>
      <c r="IF65" s="32" t="s">
        <v>43</v>
      </c>
      <c r="IG65" s="32" t="s">
        <v>44</v>
      </c>
      <c r="IH65" s="32">
        <v>10</v>
      </c>
      <c r="II65" s="32" t="s">
        <v>37</v>
      </c>
    </row>
    <row r="66" spans="1:243" s="31" customFormat="1" ht="46.5">
      <c r="A66" s="77">
        <v>23</v>
      </c>
      <c r="B66" s="74" t="s">
        <v>108</v>
      </c>
      <c r="C66" s="19" t="s">
        <v>164</v>
      </c>
      <c r="D66" s="78">
        <v>4</v>
      </c>
      <c r="E66" s="79" t="s">
        <v>114</v>
      </c>
      <c r="F66" s="67">
        <v>100</v>
      </c>
      <c r="G66" s="33"/>
      <c r="H66" s="21"/>
      <c r="I66" s="20" t="s">
        <v>38</v>
      </c>
      <c r="J66" s="22">
        <f>IF(I66="Less(-)",-1,1)</f>
        <v>1</v>
      </c>
      <c r="K66" s="23" t="s">
        <v>48</v>
      </c>
      <c r="L66" s="23" t="s">
        <v>7</v>
      </c>
      <c r="M66" s="66"/>
      <c r="N66" s="34"/>
      <c r="O66" s="34"/>
      <c r="P66" s="35"/>
      <c r="Q66" s="34"/>
      <c r="R66" s="34"/>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4">
        <f>total_amount_ba($B$2,$D$2,D66,F66,J66,K66,M66)</f>
        <v>0</v>
      </c>
      <c r="BB66" s="64">
        <f>BA66+SUM(N66:AZ66)</f>
        <v>0</v>
      </c>
      <c r="BC66" s="30" t="str">
        <f>SpellNumber(L66,BB66)</f>
        <v>INR Zero Only</v>
      </c>
      <c r="IE66" s="32">
        <v>1.01</v>
      </c>
      <c r="IF66" s="32" t="s">
        <v>39</v>
      </c>
      <c r="IG66" s="32" t="s">
        <v>35</v>
      </c>
      <c r="IH66" s="32">
        <v>123.223</v>
      </c>
      <c r="II66" s="32" t="s">
        <v>37</v>
      </c>
    </row>
    <row r="67" spans="1:243" s="31" customFormat="1" ht="78">
      <c r="A67" s="85">
        <v>24</v>
      </c>
      <c r="B67" s="69" t="s">
        <v>109</v>
      </c>
      <c r="C67" s="19" t="s">
        <v>165</v>
      </c>
      <c r="D67" s="75">
        <v>3</v>
      </c>
      <c r="E67" s="83" t="s">
        <v>114</v>
      </c>
      <c r="F67" s="67">
        <v>100</v>
      </c>
      <c r="G67" s="33"/>
      <c r="H67" s="33"/>
      <c r="I67" s="20" t="s">
        <v>38</v>
      </c>
      <c r="J67" s="22">
        <f>IF(I67="Less(-)",-1,1)</f>
        <v>1</v>
      </c>
      <c r="K67" s="23" t="s">
        <v>48</v>
      </c>
      <c r="L67" s="23" t="s">
        <v>7</v>
      </c>
      <c r="M67" s="66"/>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4">
        <f>total_amount_ba($B$2,$D$2,D67,F67,J67,K67,M67)</f>
        <v>0</v>
      </c>
      <c r="BB67" s="64">
        <f>BA67+SUM(N67:AZ67)</f>
        <v>0</v>
      </c>
      <c r="BC67" s="30" t="str">
        <f>SpellNumber(L67,BB67)</f>
        <v>INR Zero Only</v>
      </c>
      <c r="IE67" s="32">
        <v>1.02</v>
      </c>
      <c r="IF67" s="32" t="s">
        <v>40</v>
      </c>
      <c r="IG67" s="32" t="s">
        <v>41</v>
      </c>
      <c r="IH67" s="32">
        <v>213</v>
      </c>
      <c r="II67" s="32" t="s">
        <v>37</v>
      </c>
    </row>
    <row r="68" spans="1:243" s="31" customFormat="1" ht="93">
      <c r="A68" s="85">
        <v>25</v>
      </c>
      <c r="B68" s="69" t="s">
        <v>110</v>
      </c>
      <c r="C68" s="19" t="s">
        <v>166</v>
      </c>
      <c r="D68" s="75">
        <v>18</v>
      </c>
      <c r="E68" s="83" t="s">
        <v>113</v>
      </c>
      <c r="F68" s="67">
        <v>10</v>
      </c>
      <c r="G68" s="33"/>
      <c r="H68" s="33"/>
      <c r="I68" s="20" t="s">
        <v>38</v>
      </c>
      <c r="J68" s="22">
        <f>IF(I68="Less(-)",-1,1)</f>
        <v>1</v>
      </c>
      <c r="K68" s="23" t="s">
        <v>48</v>
      </c>
      <c r="L68" s="23" t="s">
        <v>7</v>
      </c>
      <c r="M68" s="66"/>
      <c r="N68" s="34"/>
      <c r="O68" s="34"/>
      <c r="P68" s="35"/>
      <c r="Q68" s="34"/>
      <c r="R68" s="34"/>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64">
        <f>total_amount_ba($B$2,$D$2,D68,F68,J68,K68,M68)</f>
        <v>0</v>
      </c>
      <c r="BB68" s="64">
        <f>BA68+SUM(N68:AZ68)</f>
        <v>0</v>
      </c>
      <c r="BC68" s="30" t="str">
        <f>SpellNumber(L68,BB68)</f>
        <v>INR Zero Only</v>
      </c>
      <c r="IE68" s="32">
        <v>2</v>
      </c>
      <c r="IF68" s="32" t="s">
        <v>34</v>
      </c>
      <c r="IG68" s="32" t="s">
        <v>42</v>
      </c>
      <c r="IH68" s="32">
        <v>10</v>
      </c>
      <c r="II68" s="32" t="s">
        <v>37</v>
      </c>
    </row>
    <row r="69" spans="1:243" s="31" customFormat="1" ht="30.75">
      <c r="A69" s="85">
        <v>26</v>
      </c>
      <c r="B69" s="69" t="s">
        <v>111</v>
      </c>
      <c r="C69" s="19" t="s">
        <v>167</v>
      </c>
      <c r="D69" s="75">
        <v>45</v>
      </c>
      <c r="E69" s="83" t="s">
        <v>113</v>
      </c>
      <c r="F69" s="67">
        <v>10</v>
      </c>
      <c r="G69" s="33"/>
      <c r="H69" s="33"/>
      <c r="I69" s="20" t="s">
        <v>38</v>
      </c>
      <c r="J69" s="22">
        <f>IF(I69="Less(-)",-1,1)</f>
        <v>1</v>
      </c>
      <c r="K69" s="23" t="s">
        <v>48</v>
      </c>
      <c r="L69" s="23" t="s">
        <v>7</v>
      </c>
      <c r="M69" s="66"/>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4">
        <f>total_amount_ba($B$2,$D$2,D69,F69,J69,K69,M69)</f>
        <v>0</v>
      </c>
      <c r="BB69" s="64">
        <f>BA69+SUM(N69:AZ69)</f>
        <v>0</v>
      </c>
      <c r="BC69" s="30" t="str">
        <f>SpellNumber(L69,BB69)</f>
        <v>INR Zero Only</v>
      </c>
      <c r="IE69" s="32">
        <v>3</v>
      </c>
      <c r="IF69" s="32" t="s">
        <v>43</v>
      </c>
      <c r="IG69" s="32" t="s">
        <v>44</v>
      </c>
      <c r="IH69" s="32">
        <v>10</v>
      </c>
      <c r="II69" s="32" t="s">
        <v>37</v>
      </c>
    </row>
    <row r="70" spans="1:243" s="31" customFormat="1" ht="33" customHeight="1">
      <c r="A70" s="39" t="s">
        <v>46</v>
      </c>
      <c r="B70" s="40"/>
      <c r="C70" s="41"/>
      <c r="D70" s="42"/>
      <c r="E70" s="42"/>
      <c r="F70" s="42"/>
      <c r="G70" s="42"/>
      <c r="H70" s="43"/>
      <c r="I70" s="43"/>
      <c r="J70" s="43"/>
      <c r="K70" s="43"/>
      <c r="L70" s="44"/>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65">
        <f>SUM(BA13:BA69)</f>
        <v>0</v>
      </c>
      <c r="BB70" s="65">
        <f>SUM(BB13:BB69)</f>
        <v>0</v>
      </c>
      <c r="BC70" s="30" t="str">
        <f>SpellNumber($E$2,BB70)</f>
        <v>INR Zero Only</v>
      </c>
      <c r="IE70" s="32">
        <v>4</v>
      </c>
      <c r="IF70" s="32" t="s">
        <v>40</v>
      </c>
      <c r="IG70" s="32" t="s">
        <v>45</v>
      </c>
      <c r="IH70" s="32">
        <v>10</v>
      </c>
      <c r="II70" s="32" t="s">
        <v>37</v>
      </c>
    </row>
    <row r="71" spans="1:243" s="55" customFormat="1" ht="39" customHeight="1" hidden="1">
      <c r="A71" s="40" t="s">
        <v>50</v>
      </c>
      <c r="B71" s="46"/>
      <c r="C71" s="47"/>
      <c r="D71" s="48"/>
      <c r="E71" s="49" t="s">
        <v>47</v>
      </c>
      <c r="F71" s="62"/>
      <c r="G71" s="50"/>
      <c r="H71" s="51"/>
      <c r="I71" s="51"/>
      <c r="J71" s="51"/>
      <c r="K71" s="52"/>
      <c r="L71" s="53"/>
      <c r="M71" s="54"/>
      <c r="O71" s="31"/>
      <c r="P71" s="31"/>
      <c r="Q71" s="31"/>
      <c r="R71" s="31"/>
      <c r="S71" s="31"/>
      <c r="BA71" s="60">
        <f>IF(ISBLANK(F71),0,IF(E71="Excess (+)",ROUND(BA70+(BA70*F71),2),IF(E71="Less (-)",ROUND(BA70+(BA70*F71*(-1)),2),0)))</f>
        <v>0</v>
      </c>
      <c r="BB71" s="61">
        <f>ROUND(BA71,0)</f>
        <v>0</v>
      </c>
      <c r="BC71" s="30" t="str">
        <f>SpellNumber(L71,BB71)</f>
        <v> Zero Only</v>
      </c>
      <c r="IE71" s="56"/>
      <c r="IF71" s="56"/>
      <c r="IG71" s="56"/>
      <c r="IH71" s="56"/>
      <c r="II71" s="56"/>
    </row>
    <row r="72" spans="1:243" s="55" customFormat="1" ht="51" customHeight="1">
      <c r="A72" s="39" t="s">
        <v>49</v>
      </c>
      <c r="B72" s="39"/>
      <c r="C72" s="89" t="str">
        <f>SpellNumber($E$2,BB70)</f>
        <v>INR Zero Only</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1"/>
      <c r="IE72" s="56"/>
      <c r="IF72" s="56"/>
      <c r="IG72" s="56"/>
      <c r="IH72" s="56"/>
      <c r="II72" s="56"/>
    </row>
    <row r="73" spans="3:243" s="14" customFormat="1" ht="14.25">
      <c r="C73" s="57"/>
      <c r="D73" s="57"/>
      <c r="E73" s="57"/>
      <c r="F73" s="57"/>
      <c r="G73" s="57"/>
      <c r="H73" s="57"/>
      <c r="I73" s="57"/>
      <c r="J73" s="57"/>
      <c r="K73" s="57"/>
      <c r="L73" s="57"/>
      <c r="M73" s="57"/>
      <c r="O73" s="57"/>
      <c r="BA73" s="57"/>
      <c r="BC73" s="57"/>
      <c r="IE73" s="15"/>
      <c r="IF73" s="15"/>
      <c r="IG73" s="15"/>
      <c r="IH73" s="15"/>
      <c r="II73" s="15"/>
    </row>
  </sheetData>
  <sheetProtection password="EEC8" sheet="1" selectLockedCells="1"/>
  <mergeCells count="8">
    <mergeCell ref="A9:BC9"/>
    <mergeCell ref="C72:BC72"/>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1">
      <formula1>IF(ISBLANK(F71),$A$3:$C$3,$B$3:$C$3)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1">
      <formula1>IF(E71&lt;&gt;"Select",0,-1)</formula1>
      <formula2>IF(E71&lt;&gt;"Select",99.99,-1)</formula2>
    </dataValidation>
    <dataValidation type="list" allowBlank="1" showInputMessage="1" showErrorMessage="1" sqref="L66 L67 L68 L13 L14 L15 L16 L17 L18 L19 L20 L21 L22 L23 L24 L25 L26 L27 L28 L29 L30 L31 L32 L33 L34 L35 L36 L37 L38 L39 L40 L41 L42 L43 L44 L45 L46 L47 L48 L49 L50 L51 L52 L53 L54 L55 L56 L57 L58 L59 L60 L61 L62 L63 L64 L65 L69">
      <formula1>"INR"</formula1>
    </dataValidation>
    <dataValidation allowBlank="1" showInputMessage="1" showErrorMessage="1" promptTitle="Addition / Deduction" prompt="Please Choose the correct One" sqref="J13:J69"/>
    <dataValidation type="list" showInputMessage="1" showErrorMessage="1" sqref="I13:I69">
      <formula1>"Excess(+), Less(-)"</formula1>
    </dataValidation>
    <dataValidation type="decimal" allowBlank="1" showInputMessage="1" showErrorMessage="1" errorTitle="Invalid Entry" error="Only Numeric Values are allowed. " sqref="A13:A69">
      <formula1>0</formula1>
      <formula2>999999999999999</formula2>
    </dataValidation>
    <dataValidation allowBlank="1" showInputMessage="1" showErrorMessage="1" promptTitle="Item Description" prompt="Please enter Item Description in text" sqref="B63:B65 B19:B21 B31:B33 B43:B45 B55:B57"/>
    <dataValidation allowBlank="1" showInputMessage="1" showErrorMessage="1" promptTitle="Itemcode/Make" prompt="Please enter text" sqref="C13:C69"/>
    <dataValidation type="decimal" allowBlank="1" showInputMessage="1" showErrorMessage="1" promptTitle="Rate Entry" prompt="Please enter the Other Taxes2 in Rupees for this item. " errorTitle="Invaid Entry" error="Only Numeric Values are allowed. " sqref="N13: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9">
      <formula1>0</formula1>
      <formula2>999999999999999</formula2>
    </dataValidation>
    <dataValidation allowBlank="1" showInputMessage="1" showErrorMessage="1" promptTitle="Units" prompt="Please enter Units in text" sqref="E13:E69"/>
    <dataValidation type="decimal" allowBlank="1" showInputMessage="1" showErrorMessage="1" promptTitle="Quantity" prompt="Please enter the Quantity for this item. " errorTitle="Invalid Entry" error="Only Numeric Values are allowed. " sqref="F13:F69 D13:D6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6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8 M20:M26 M28:M30 M32:M40 M42 M44 M46 M48:M50 M52:M54 M56:M57 M59:M6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8" t="s">
        <v>2</v>
      </c>
      <c r="F6" s="98"/>
      <c r="G6" s="98"/>
      <c r="H6" s="98"/>
      <c r="I6" s="98"/>
      <c r="J6" s="98"/>
      <c r="K6" s="98"/>
    </row>
    <row r="7" spans="5:11" ht="14.25">
      <c r="E7" s="98"/>
      <c r="F7" s="98"/>
      <c r="G7" s="98"/>
      <c r="H7" s="98"/>
      <c r="I7" s="98"/>
      <c r="J7" s="98"/>
      <c r="K7" s="98"/>
    </row>
    <row r="8" spans="5:11" ht="14.25">
      <c r="E8" s="98"/>
      <c r="F8" s="98"/>
      <c r="G8" s="98"/>
      <c r="H8" s="98"/>
      <c r="I8" s="98"/>
      <c r="J8" s="98"/>
      <c r="K8" s="98"/>
    </row>
    <row r="9" spans="5:11" ht="14.25">
      <c r="E9" s="98"/>
      <c r="F9" s="98"/>
      <c r="G9" s="98"/>
      <c r="H9" s="98"/>
      <c r="I9" s="98"/>
      <c r="J9" s="98"/>
      <c r="K9" s="98"/>
    </row>
    <row r="10" spans="5:11" ht="14.25">
      <c r="E10" s="98"/>
      <c r="F10" s="98"/>
      <c r="G10" s="98"/>
      <c r="H10" s="98"/>
      <c r="I10" s="98"/>
      <c r="J10" s="98"/>
      <c r="K10" s="98"/>
    </row>
    <row r="11" spans="5:11" ht="14.25">
      <c r="E11" s="98"/>
      <c r="F11" s="98"/>
      <c r="G11" s="98"/>
      <c r="H11" s="98"/>
      <c r="I11" s="98"/>
      <c r="J11" s="98"/>
      <c r="K11" s="98"/>
    </row>
    <row r="12" spans="5:11" ht="14.25">
      <c r="E12" s="98"/>
      <c r="F12" s="98"/>
      <c r="G12" s="98"/>
      <c r="H12" s="98"/>
      <c r="I12" s="98"/>
      <c r="J12" s="98"/>
      <c r="K12" s="98"/>
    </row>
    <row r="13" spans="5:11" ht="14.25">
      <c r="E13" s="98"/>
      <c r="F13" s="98"/>
      <c r="G13" s="98"/>
      <c r="H13" s="98"/>
      <c r="I13" s="98"/>
      <c r="J13" s="98"/>
      <c r="K13" s="98"/>
    </row>
    <row r="14" spans="5:11" ht="14.2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2021-10-18T07:51:09Z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