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6"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'BoQ1'!$A$1:$BC$50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<sst xmlns="http://schemas.openxmlformats.org/spreadsheetml/2006/main" count="388" uniqueCount="128">
  <si>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</si>
  <si>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</si>
  <si>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</si>
  <si>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</si>
  <si>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</si>
  <si>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</si>
  <si>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</si>
  <si>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</si>
  <si>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</si>
  <si>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</si>
  <si>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</si>
  <si>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</si>
  <si>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</si>
  <si>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</si>
  <si>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</si>
  <si>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</si>
  <si>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</si>
  <si>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</si>
  <si>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</si>
  <si>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</si>
  <si>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</si>
  <si>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</si>
  <si>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</si>
  <si>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</si>
  <si>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</si>
  <si>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</si>
  <si>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</si>
  <si>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</si>
  <si>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</si>
  <si>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</si>
  <si>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</si>
  <si>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</si>
  <si>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</si>
  <si>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</si>
  <si>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</si>
  <si>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</si>
  <si>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</si>
  <si>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</si>
  <si>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</si>
  <si>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</si>
  <si>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</si>
  <si>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</si>
  <si>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</si>
  <si>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</si>
  <si>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</si>
  <si>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</si>
  <si>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</si>
  <si>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</si>
  <si>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</si>
  <si>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</si>
  <si>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</si>
  <si>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</si>
  <si>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</si>
  <si>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</si>
  <si>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</si>
  <si>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Providing, laying and fixing following dia G.I. pipe (medium class) in ground complete with G.I. fittings including trenching (75 cm deep)and re-filling etc as required</t>
  </si>
  <si>
    <t>80 mm dia</t>
  </si>
  <si>
    <t>Supplying and fixing metal box of following sizes (nominal size) on surface or in recess with suitable size of phenolic laminated sheet cover in front including painting etc. as required.</t>
  </si>
  <si>
    <t>180 mm X 100 mm X 60 mm deep</t>
  </si>
  <si>
    <t xml:space="preserve">Providing and fixing DLP plastic trunking of size 105 mm x 50 mm and accessories on surface as reqd. </t>
  </si>
  <si>
    <t>DLP Trunking</t>
  </si>
  <si>
    <t>Flexible cover 85 mm</t>
  </si>
  <si>
    <t xml:space="preserve">End cap </t>
  </si>
  <si>
    <t>Internal angle.</t>
  </si>
  <si>
    <t>External angle</t>
  </si>
  <si>
    <t xml:space="preserve">Flat angle </t>
  </si>
  <si>
    <t>cover joint</t>
  </si>
  <si>
    <t>Base joint</t>
  </si>
  <si>
    <t>Supplying, installation DLP mini- trunking 32mm x 20mm and accessories white-system with independent cover- without central partion etc. as reqd.</t>
  </si>
  <si>
    <t>Mini- trunking</t>
  </si>
  <si>
    <t>End cap left or right</t>
  </si>
  <si>
    <t>Internal/ external angle</t>
  </si>
  <si>
    <t>Flat junction</t>
  </si>
  <si>
    <t>Providing and fixing following sizes of PVC casing and capping on surface as reqd.</t>
  </si>
  <si>
    <t>20 X 12 mm</t>
  </si>
  <si>
    <t xml:space="preserve">25 X 16 mm </t>
  </si>
  <si>
    <t>Supplying and fixing 3 mm thick phenolic laminated sheet on existing board with brass screw and cup washer etc. complete as required.</t>
  </si>
  <si>
    <t xml:space="preserve">Laying of optical fiber cable/UTP cable enhanced cat 5/cat 6 cable in existing steel conduit pipe/GI pipe/ raceway / RCC pipe/hdpe pipe as reqd. the cost shall also include numbering of networking wire from room to rack as reqd. (wire will be supplied by dept) </t>
  </si>
  <si>
    <t>Supplying and fixing cable route marker with 10 cm X 10 cm X 5 mm thick G.I. plate with inscription there on, bolted /welded to 35 mm X 35 mm X 6 mm angle iron, 60 cm long and fixing the same in ground as required.</t>
  </si>
  <si>
    <t>Providing brick work (in width 225 mm or more) with F.P.S.bricks of class designation 7.5 in cement mortar 1:4 (1 cement : 4 coarse sand) at all levels.</t>
  </si>
  <si>
    <t>Providing 15mm thick cement plaster of mix 1:4 (1 cement : 4 fine sand) at all levels.</t>
  </si>
  <si>
    <t>Excavation for cable trenches in soft soil, depth upto 1.2 m including dressing of sides lift upto 1.5 m, including getting out the excavated soil, refilling with sand and or good soil after laying of
cable/ pipe etc in layers of 20 cm, ramming, watering and disposal of surplus excavated soil as directed, within a lead of 50 metres.</t>
  </si>
  <si>
    <t>Supply of Permanently lubricated [PLB] HDPE DUCT pipe [ISI mark] IS:7328:1992 &amp; IS:2530 with inner silicon lubricant layer of following OD40/ID33 mm size(6 Kg/cm2), 2mm thick I/c cartage loading &amp; unloading etc. as reqd.</t>
  </si>
  <si>
    <t>Laying of one number Permanently lubricated HDPE pipe [ISI mark] of above 35 sqmm and upto 95 sqmm. size etc as required.</t>
  </si>
  <si>
    <t>Direct in ground including excavation, sand cushioning, protective covering and refilling the trench etc. as reqd.</t>
  </si>
  <si>
    <t>Direct in existing RCC/ HUME/ METAL pipe.</t>
  </si>
  <si>
    <t>Direct in existing masonry open duct.</t>
  </si>
  <si>
    <t>Direct on wall surface.</t>
  </si>
  <si>
    <t>Laying of one number Permanently lubricated [PLB] HDPE DUCT pipe [ISI mark] IS:4984:2016 of following OD40/ID33 mm size(6 Kg/cm2), Direct in ground below 2 mtr. By HDD Machine as complete as required.</t>
  </si>
  <si>
    <t>Mtr.</t>
  </si>
  <si>
    <t>Each.</t>
  </si>
  <si>
    <t>Sq.cm</t>
  </si>
  <si>
    <t>Each</t>
  </si>
  <si>
    <t>cum</t>
  </si>
  <si>
    <t>sq m</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</si>
  <si>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</si>
  <si>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</si>
  <si>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</si>
  <si>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</si>
  <si>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</si>
  <si>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</si>
  <si>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</si>
  <si>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</si>
  <si>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</si>
  <si>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</si>
  <si>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</si>
  <si>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</si>
  <si>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</si>
  <si>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</si>
  <si>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</si>
  <si>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</si>
  <si>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</si>
  <si>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</si>
  <si>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</si>
  <si>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</si>
  <si>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</si>
  <si>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</si>
  <si>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</si>
  <si>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</si>
  <si>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</si>
  <si>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</si>
  <si>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</si>
  <si>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</si>
  <si>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</si>
  <si>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</si>
  <si>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Name of Work: Laying of Fiber optical cable to form a ring around academic area from computer centre to Pseudo lab- CEM- New JEE building-  New Core lab 1/2- Earth science- Air strip- Helicopter building- Environmental building- New IME- back to CC &amp; also laying one more cable from Earth science to NCC as requested by Computer Centre at IIT Kanpur.</t>
  </si>
  <si>
    <t>Tender Inviting Authority: Executive Engineer (Elect. &amp; AC)</t>
  </si>
  <si>
    <t>Contract No:      52/ Elect./2021/375      Dated: 14.09.2021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</si>
</sst>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2"/>
      <name val="Arial Narrow"/>
      <family val="2"/>
    </font>
    <font>
      <sz val="12"/>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2"/>
      <color theme="1"/>
      <name val="Arial Narrow"/>
      <family val="2"/>
    </font>
    <font>
      <sz val="12"/>
      <color rgb="FF000000"/>
      <name val="Arial Narrow"/>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5"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6"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7"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8" fillId="33" borderId="11" xfId="58" applyNumberFormat="1" applyFont="1" applyFill="1" applyBorder="1" applyAlignment="1" applyProtection="1">
      <alignment vertical="center" wrapText="1"/>
      <protection locked="0"/>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72" fontId="70"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1"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72" fillId="0" borderId="13" xfId="0" applyFont="1" applyFill="1" applyBorder="1" applyAlignment="1">
      <alignment horizontal="center" vertical="top" wrapText="1"/>
    </xf>
    <xf numFmtId="0" fontId="72" fillId="0" borderId="13" xfId="0" applyFont="1" applyFill="1" applyBorder="1" applyAlignment="1">
      <alignment horizontal="justify" vertical="top"/>
    </xf>
    <xf numFmtId="0" fontId="72" fillId="0" borderId="13" xfId="0" applyFont="1" applyFill="1" applyBorder="1" applyAlignment="1">
      <alignment horizontal="center" vertical="center"/>
    </xf>
    <xf numFmtId="0" fontId="16" fillId="0" borderId="13"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15" fillId="0" borderId="13" xfId="0" applyFont="1" applyFill="1" applyBorder="1" applyAlignment="1">
      <alignment horizontal="center" vertical="top" wrapText="1"/>
    </xf>
    <xf numFmtId="0" fontId="15" fillId="0" borderId="13" xfId="0" applyFont="1" applyFill="1" applyBorder="1" applyAlignment="1">
      <alignment horizontal="justify" vertical="top"/>
    </xf>
    <xf numFmtId="2" fontId="15" fillId="0" borderId="13" xfId="0" applyNumberFormat="1" applyFont="1" applyFill="1" applyBorder="1" applyAlignment="1">
      <alignment horizontal="center" vertical="top"/>
    </xf>
    <xf numFmtId="0" fontId="72" fillId="0" borderId="13" xfId="0" applyFont="1" applyFill="1" applyBorder="1" applyAlignment="1">
      <alignment horizontal="justify" vertical="top" wrapText="1"/>
    </xf>
    <xf numFmtId="2" fontId="15" fillId="0" borderId="13" xfId="0" applyNumberFormat="1" applyFont="1" applyFill="1" applyBorder="1" applyAlignment="1">
      <alignment horizontal="center" vertical="top" wrapText="1"/>
    </xf>
    <xf numFmtId="0" fontId="72" fillId="0" borderId="13" xfId="0" applyFont="1" applyFill="1" applyBorder="1" applyAlignment="1">
      <alignment horizontal="center" vertical="top"/>
    </xf>
    <xf numFmtId="0" fontId="16" fillId="0" borderId="13" xfId="0" applyFont="1" applyFill="1" applyBorder="1" applyAlignment="1">
      <alignment horizontal="justify" vertical="top" wrapText="1"/>
    </xf>
    <xf numFmtId="2" fontId="15" fillId="0" borderId="13" xfId="0" applyNumberFormat="1" applyFont="1" applyFill="1" applyBorder="1" applyAlignment="1">
      <alignment horizontal="center" vertical="center" wrapText="1"/>
    </xf>
    <xf numFmtId="0" fontId="15" fillId="0" borderId="13" xfId="0" applyFont="1" applyFill="1" applyBorder="1" applyAlignment="1">
      <alignment horizontal="center" vertical="top"/>
    </xf>
    <xf numFmtId="0" fontId="15" fillId="0" borderId="13" xfId="0" applyFont="1" applyFill="1" applyBorder="1" applyAlignment="1">
      <alignment horizontal="justify" vertical="top" wrapText="1"/>
    </xf>
    <xf numFmtId="0" fontId="15" fillId="0" borderId="13" xfId="0" applyFont="1" applyFill="1" applyBorder="1" applyAlignment="1">
      <alignment horizontal="center" vertical="center" wrapText="1"/>
    </xf>
    <xf numFmtId="0" fontId="73" fillId="0" borderId="21" xfId="0" applyFont="1" applyFill="1" applyBorder="1" applyAlignment="1">
      <alignment horizontal="justify" vertical="top" wrapText="1"/>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2" xfId="58"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3"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2"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51"/>
  <sheetViews>
    <sheetView showGridLines="0" zoomScale="73" zoomScaleNormal="73" zoomScalePageLayoutView="0" workbookViewId="0" topLeftCell="A1">
      <selection activeCell="A7" sqref="A7:BC7"/>
    </sheetView>
  </sheetViews>
  <sheetFormatPr defaultColWidth="9.140625" defaultRowHeight="15"/>
  <cols>
    <col min="1" max="1" width="15.421875" style="57" customWidth="1"/>
    <col min="2" max="2" width="47.8515625" style="57" customWidth="1"/>
    <col min="3" max="3" width="13.57421875" style="57" hidden="1" customWidth="1"/>
    <col min="4" max="4" width="14.57421875" style="57" customWidth="1"/>
    <col min="5" max="5" width="11.2812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customWidth="1"/>
    <col min="54" max="54" width="18.851562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91" t="str">
        <f>B2&amp;" BoQ"</f>
        <v>Item Rate BoQ</v>
      </c>
      <c r="B1" s="91"/>
      <c r="C1" s="91"/>
      <c r="D1" s="91"/>
      <c r="E1" s="91"/>
      <c r="F1" s="91"/>
      <c r="G1" s="91"/>
      <c r="H1" s="91"/>
      <c r="I1" s="91"/>
      <c r="J1" s="91"/>
      <c r="K1" s="91"/>
      <c r="L1" s="91"/>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2" t="s">
        <v>126</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7"/>
      <c r="IF4" s="7"/>
      <c r="IG4" s="7"/>
      <c r="IH4" s="7"/>
      <c r="II4" s="7"/>
    </row>
    <row r="5" spans="1:243" s="6" customFormat="1" ht="39.75" customHeight="1">
      <c r="A5" s="92" t="s">
        <v>125</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IE5" s="7"/>
      <c r="IF5" s="7"/>
      <c r="IG5" s="7"/>
      <c r="IH5" s="7"/>
      <c r="II5" s="7"/>
    </row>
    <row r="6" spans="1:243" s="6" customFormat="1" ht="30.75" customHeight="1">
      <c r="A6" s="92" t="s">
        <v>127</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IE6" s="7"/>
      <c r="IF6" s="7"/>
      <c r="IG6" s="7"/>
      <c r="IH6" s="7"/>
      <c r="II6" s="7"/>
    </row>
    <row r="7" spans="1:243" s="6" customFormat="1" ht="29.25" customHeight="1" hidden="1">
      <c r="A7" s="93" t="s">
        <v>10</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7"/>
      <c r="IF7" s="7"/>
      <c r="IG7" s="7"/>
      <c r="IH7" s="7"/>
      <c r="II7" s="7"/>
    </row>
    <row r="8" spans="1:243" s="9" customFormat="1" ht="61.5" customHeight="1">
      <c r="A8" s="8" t="s">
        <v>51</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10"/>
      <c r="IF8" s="10"/>
      <c r="IG8" s="10"/>
      <c r="IH8" s="10"/>
      <c r="II8" s="10"/>
    </row>
    <row r="9" spans="1:243" s="11" customFormat="1" ht="61.5" customHeight="1">
      <c r="A9" s="85" t="s">
        <v>11</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7"/>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62.25">
      <c r="A13" s="68">
        <v>1</v>
      </c>
      <c r="B13" s="69" t="s">
        <v>55</v>
      </c>
      <c r="C13" s="19" t="s">
        <v>35</v>
      </c>
      <c r="D13" s="70"/>
      <c r="E13" s="70"/>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34</v>
      </c>
      <c r="IG13" s="32" t="s">
        <v>35</v>
      </c>
      <c r="IH13" s="32">
        <v>10</v>
      </c>
      <c r="II13" s="32" t="s">
        <v>36</v>
      </c>
    </row>
    <row r="14" spans="1:243" s="31" customFormat="1" ht="15">
      <c r="A14" s="68">
        <v>1.1</v>
      </c>
      <c r="B14" s="69" t="s">
        <v>56</v>
      </c>
      <c r="C14" s="19" t="s">
        <v>41</v>
      </c>
      <c r="D14" s="71">
        <v>100</v>
      </c>
      <c r="E14" s="71" t="s">
        <v>89</v>
      </c>
      <c r="F14" s="67">
        <v>100</v>
      </c>
      <c r="G14" s="33"/>
      <c r="H14" s="21"/>
      <c r="I14" s="20" t="s">
        <v>38</v>
      </c>
      <c r="J14" s="22">
        <f aca="true" t="shared" si="0" ref="J14:J24">IF(I14="Less(-)",-1,1)</f>
        <v>1</v>
      </c>
      <c r="K14" s="23" t="s">
        <v>48</v>
      </c>
      <c r="L14" s="23" t="s">
        <v>7</v>
      </c>
      <c r="M14" s="66"/>
      <c r="N14" s="34"/>
      <c r="O14" s="34"/>
      <c r="P14" s="35"/>
      <c r="Q14" s="34"/>
      <c r="R14" s="34"/>
      <c r="S14" s="3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4">
        <f>total_amount_ba($B$2,$D$2,D14,F14,J14,K14,M14)</f>
        <v>0</v>
      </c>
      <c r="BB14" s="64">
        <f>BA14+SUM(N14:AZ14)</f>
        <v>0</v>
      </c>
      <c r="BC14" s="30" t="str">
        <f>SpellNumber(L14,BB14)</f>
        <v>INR Zero Only</v>
      </c>
      <c r="IE14" s="32">
        <v>1.01</v>
      </c>
      <c r="IF14" s="32" t="s">
        <v>39</v>
      </c>
      <c r="IG14" s="32" t="s">
        <v>35</v>
      </c>
      <c r="IH14" s="32">
        <v>123.223</v>
      </c>
      <c r="II14" s="32" t="s">
        <v>37</v>
      </c>
    </row>
    <row r="15" spans="1:243" s="31" customFormat="1" ht="62.25">
      <c r="A15" s="68">
        <v>2</v>
      </c>
      <c r="B15" s="69" t="s">
        <v>57</v>
      </c>
      <c r="C15" s="19" t="s">
        <v>42</v>
      </c>
      <c r="D15" s="70"/>
      <c r="E15" s="70"/>
      <c r="F15" s="20"/>
      <c r="G15" s="21"/>
      <c r="H15" s="21"/>
      <c r="I15" s="20"/>
      <c r="J15" s="22"/>
      <c r="K15" s="23"/>
      <c r="L15" s="23"/>
      <c r="M15" s="24"/>
      <c r="N15" s="25"/>
      <c r="O15" s="25"/>
      <c r="P15" s="26"/>
      <c r="Q15" s="25"/>
      <c r="R15" s="25"/>
      <c r="S15" s="27"/>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28"/>
      <c r="BB15" s="29"/>
      <c r="BC15" s="30"/>
      <c r="IE15" s="32">
        <v>1.02</v>
      </c>
      <c r="IF15" s="32" t="s">
        <v>40</v>
      </c>
      <c r="IG15" s="32" t="s">
        <v>41</v>
      </c>
      <c r="IH15" s="32">
        <v>213</v>
      </c>
      <c r="II15" s="32" t="s">
        <v>37</v>
      </c>
    </row>
    <row r="16" spans="1:243" s="31" customFormat="1" ht="15">
      <c r="A16" s="68">
        <v>2.1</v>
      </c>
      <c r="B16" s="69" t="s">
        <v>58</v>
      </c>
      <c r="C16" s="19" t="s">
        <v>44</v>
      </c>
      <c r="D16" s="72">
        <v>10</v>
      </c>
      <c r="E16" s="72" t="s">
        <v>90</v>
      </c>
      <c r="F16" s="67">
        <v>10</v>
      </c>
      <c r="G16" s="33"/>
      <c r="H16" s="33"/>
      <c r="I16" s="20" t="s">
        <v>38</v>
      </c>
      <c r="J16" s="22">
        <f t="shared" si="0"/>
        <v>1</v>
      </c>
      <c r="K16" s="23" t="s">
        <v>48</v>
      </c>
      <c r="L16" s="23" t="s">
        <v>7</v>
      </c>
      <c r="M16" s="66"/>
      <c r="N16" s="34"/>
      <c r="O16" s="34"/>
      <c r="P16" s="35"/>
      <c r="Q16" s="34"/>
      <c r="R16" s="34"/>
      <c r="S16" s="3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4">
        <f aca="true" t="shared" si="1" ref="BA16:BA24">total_amount_ba($B$2,$D$2,D16,F16,J16,K16,M16)</f>
        <v>0</v>
      </c>
      <c r="BB16" s="64">
        <f aca="true" t="shared" si="2" ref="BB16:BB24">BA16+SUM(N16:AZ16)</f>
        <v>0</v>
      </c>
      <c r="BC16" s="30" t="str">
        <f aca="true" t="shared" si="3" ref="BC16:BC24">SpellNumber(L16,BB16)</f>
        <v>INR Zero Only</v>
      </c>
      <c r="IE16" s="32">
        <v>2</v>
      </c>
      <c r="IF16" s="32" t="s">
        <v>34</v>
      </c>
      <c r="IG16" s="32" t="s">
        <v>42</v>
      </c>
      <c r="IH16" s="32">
        <v>10</v>
      </c>
      <c r="II16" s="32" t="s">
        <v>37</v>
      </c>
    </row>
    <row r="17" spans="1:243" s="31" customFormat="1" ht="30.75">
      <c r="A17" s="73">
        <v>3</v>
      </c>
      <c r="B17" s="74" t="s">
        <v>59</v>
      </c>
      <c r="C17" s="19" t="s">
        <v>45</v>
      </c>
      <c r="D17" s="70"/>
      <c r="E17" s="70"/>
      <c r="F17" s="20"/>
      <c r="G17" s="21"/>
      <c r="H17" s="21"/>
      <c r="I17" s="20"/>
      <c r="J17" s="22"/>
      <c r="K17" s="23"/>
      <c r="L17" s="23"/>
      <c r="M17" s="24"/>
      <c r="N17" s="25"/>
      <c r="O17" s="25"/>
      <c r="P17" s="26"/>
      <c r="Q17" s="25"/>
      <c r="R17" s="25"/>
      <c r="S17" s="27"/>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28"/>
      <c r="BB17" s="29"/>
      <c r="BC17" s="30"/>
      <c r="IE17" s="32">
        <v>3</v>
      </c>
      <c r="IF17" s="32" t="s">
        <v>43</v>
      </c>
      <c r="IG17" s="32" t="s">
        <v>44</v>
      </c>
      <c r="IH17" s="32">
        <v>10</v>
      </c>
      <c r="II17" s="32" t="s">
        <v>37</v>
      </c>
    </row>
    <row r="18" spans="1:243" s="31" customFormat="1" ht="15">
      <c r="A18" s="73">
        <v>3.1</v>
      </c>
      <c r="B18" s="74" t="s">
        <v>60</v>
      </c>
      <c r="C18" s="19" t="s">
        <v>95</v>
      </c>
      <c r="D18" s="75">
        <v>220</v>
      </c>
      <c r="E18" s="75" t="s">
        <v>89</v>
      </c>
      <c r="F18" s="67">
        <v>10</v>
      </c>
      <c r="G18" s="33"/>
      <c r="H18" s="33"/>
      <c r="I18" s="20" t="s">
        <v>38</v>
      </c>
      <c r="J18" s="22">
        <f t="shared" si="0"/>
        <v>1</v>
      </c>
      <c r="K18" s="23" t="s">
        <v>48</v>
      </c>
      <c r="L18" s="23" t="s">
        <v>7</v>
      </c>
      <c r="M18" s="66"/>
      <c r="N18" s="34"/>
      <c r="O18" s="34"/>
      <c r="P18" s="35"/>
      <c r="Q18" s="34"/>
      <c r="R18" s="34"/>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64">
        <f t="shared" si="1"/>
        <v>0</v>
      </c>
      <c r="BB18" s="64">
        <f t="shared" si="2"/>
        <v>0</v>
      </c>
      <c r="BC18" s="30" t="str">
        <f t="shared" si="3"/>
        <v>INR Zero Only</v>
      </c>
      <c r="IE18" s="32">
        <v>1.01</v>
      </c>
      <c r="IF18" s="32" t="s">
        <v>39</v>
      </c>
      <c r="IG18" s="32" t="s">
        <v>35</v>
      </c>
      <c r="IH18" s="32">
        <v>123.223</v>
      </c>
      <c r="II18" s="32" t="s">
        <v>37</v>
      </c>
    </row>
    <row r="19" spans="1:243" s="31" customFormat="1" ht="15">
      <c r="A19" s="73">
        <v>3.2</v>
      </c>
      <c r="B19" s="74" t="s">
        <v>61</v>
      </c>
      <c r="C19" s="19" t="s">
        <v>96</v>
      </c>
      <c r="D19" s="75">
        <v>220</v>
      </c>
      <c r="E19" s="75" t="s">
        <v>89</v>
      </c>
      <c r="F19" s="67">
        <v>10</v>
      </c>
      <c r="G19" s="33"/>
      <c r="H19" s="33"/>
      <c r="I19" s="20" t="s">
        <v>38</v>
      </c>
      <c r="J19" s="22">
        <f t="shared" si="0"/>
        <v>1</v>
      </c>
      <c r="K19" s="23" t="s">
        <v>48</v>
      </c>
      <c r="L19" s="23" t="s">
        <v>7</v>
      </c>
      <c r="M19" s="66"/>
      <c r="N19" s="34"/>
      <c r="O19" s="34"/>
      <c r="P19" s="35"/>
      <c r="Q19" s="34"/>
      <c r="R19" s="34"/>
      <c r="S19" s="36"/>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8"/>
      <c r="AV19" s="37"/>
      <c r="AW19" s="37"/>
      <c r="AX19" s="37"/>
      <c r="AY19" s="37"/>
      <c r="AZ19" s="37"/>
      <c r="BA19" s="64">
        <f t="shared" si="1"/>
        <v>0</v>
      </c>
      <c r="BB19" s="64">
        <f t="shared" si="2"/>
        <v>0</v>
      </c>
      <c r="BC19" s="30" t="str">
        <f t="shared" si="3"/>
        <v>INR Zero Only</v>
      </c>
      <c r="IE19" s="32">
        <v>1.02</v>
      </c>
      <c r="IF19" s="32" t="s">
        <v>40</v>
      </c>
      <c r="IG19" s="32" t="s">
        <v>41</v>
      </c>
      <c r="IH19" s="32">
        <v>213</v>
      </c>
      <c r="II19" s="32" t="s">
        <v>37</v>
      </c>
    </row>
    <row r="20" spans="1:243" s="31" customFormat="1" ht="15">
      <c r="A20" s="73">
        <v>3.3</v>
      </c>
      <c r="B20" s="74" t="s">
        <v>62</v>
      </c>
      <c r="C20" s="19" t="s">
        <v>97</v>
      </c>
      <c r="D20" s="75">
        <v>20</v>
      </c>
      <c r="E20" s="75" t="s">
        <v>90</v>
      </c>
      <c r="F20" s="67">
        <v>10</v>
      </c>
      <c r="G20" s="33"/>
      <c r="H20" s="33"/>
      <c r="I20" s="20" t="s">
        <v>38</v>
      </c>
      <c r="J20" s="22">
        <f t="shared" si="0"/>
        <v>1</v>
      </c>
      <c r="K20" s="23" t="s">
        <v>48</v>
      </c>
      <c r="L20" s="23" t="s">
        <v>7</v>
      </c>
      <c r="M20" s="66"/>
      <c r="N20" s="34"/>
      <c r="O20" s="34"/>
      <c r="P20" s="35"/>
      <c r="Q20" s="34"/>
      <c r="R20" s="34"/>
      <c r="S20" s="36"/>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4">
        <f t="shared" si="1"/>
        <v>0</v>
      </c>
      <c r="BB20" s="64">
        <f t="shared" si="2"/>
        <v>0</v>
      </c>
      <c r="BC20" s="30" t="str">
        <f t="shared" si="3"/>
        <v>INR Zero Only</v>
      </c>
      <c r="IE20" s="32">
        <v>2</v>
      </c>
      <c r="IF20" s="32" t="s">
        <v>34</v>
      </c>
      <c r="IG20" s="32" t="s">
        <v>42</v>
      </c>
      <c r="IH20" s="32">
        <v>10</v>
      </c>
      <c r="II20" s="32" t="s">
        <v>37</v>
      </c>
    </row>
    <row r="21" spans="1:243" s="31" customFormat="1" ht="15">
      <c r="A21" s="73">
        <v>3.4</v>
      </c>
      <c r="B21" s="74" t="s">
        <v>63</v>
      </c>
      <c r="C21" s="19" t="s">
        <v>98</v>
      </c>
      <c r="D21" s="75">
        <v>25</v>
      </c>
      <c r="E21" s="75" t="s">
        <v>90</v>
      </c>
      <c r="F21" s="67">
        <v>10</v>
      </c>
      <c r="G21" s="33"/>
      <c r="H21" s="33"/>
      <c r="I21" s="20" t="s">
        <v>38</v>
      </c>
      <c r="J21" s="22">
        <f t="shared" si="0"/>
        <v>1</v>
      </c>
      <c r="K21" s="23" t="s">
        <v>48</v>
      </c>
      <c r="L21" s="23" t="s">
        <v>7</v>
      </c>
      <c r="M21" s="66"/>
      <c r="N21" s="34"/>
      <c r="O21" s="34"/>
      <c r="P21" s="35"/>
      <c r="Q21" s="34"/>
      <c r="R21" s="34"/>
      <c r="S21" s="36"/>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64">
        <f t="shared" si="1"/>
        <v>0</v>
      </c>
      <c r="BB21" s="64">
        <f t="shared" si="2"/>
        <v>0</v>
      </c>
      <c r="BC21" s="30" t="str">
        <f t="shared" si="3"/>
        <v>INR Zero Only</v>
      </c>
      <c r="IE21" s="32">
        <v>3</v>
      </c>
      <c r="IF21" s="32" t="s">
        <v>43</v>
      </c>
      <c r="IG21" s="32" t="s">
        <v>44</v>
      </c>
      <c r="IH21" s="32">
        <v>10</v>
      </c>
      <c r="II21" s="32" t="s">
        <v>37</v>
      </c>
    </row>
    <row r="22" spans="1:243" s="31" customFormat="1" ht="15">
      <c r="A22" s="73">
        <v>3.5</v>
      </c>
      <c r="B22" s="74" t="s">
        <v>64</v>
      </c>
      <c r="C22" s="19" t="s">
        <v>99</v>
      </c>
      <c r="D22" s="75">
        <v>25</v>
      </c>
      <c r="E22" s="75" t="s">
        <v>90</v>
      </c>
      <c r="F22" s="67">
        <v>10</v>
      </c>
      <c r="G22" s="33"/>
      <c r="H22" s="33"/>
      <c r="I22" s="20" t="s">
        <v>38</v>
      </c>
      <c r="J22" s="22">
        <f t="shared" si="0"/>
        <v>1</v>
      </c>
      <c r="K22" s="23" t="s">
        <v>48</v>
      </c>
      <c r="L22" s="23" t="s">
        <v>7</v>
      </c>
      <c r="M22" s="66"/>
      <c r="N22" s="34"/>
      <c r="O22" s="34"/>
      <c r="P22" s="35"/>
      <c r="Q22" s="34"/>
      <c r="R22" s="34"/>
      <c r="S22" s="36"/>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64">
        <f t="shared" si="1"/>
        <v>0</v>
      </c>
      <c r="BB22" s="64">
        <f t="shared" si="2"/>
        <v>0</v>
      </c>
      <c r="BC22" s="30" t="str">
        <f t="shared" si="3"/>
        <v>INR Zero Only</v>
      </c>
      <c r="IE22" s="32">
        <v>1.01</v>
      </c>
      <c r="IF22" s="32" t="s">
        <v>39</v>
      </c>
      <c r="IG22" s="32" t="s">
        <v>35</v>
      </c>
      <c r="IH22" s="32">
        <v>123.223</v>
      </c>
      <c r="II22" s="32" t="s">
        <v>37</v>
      </c>
    </row>
    <row r="23" spans="1:243" s="31" customFormat="1" ht="15">
      <c r="A23" s="73">
        <v>3.6</v>
      </c>
      <c r="B23" s="74" t="s">
        <v>65</v>
      </c>
      <c r="C23" s="19" t="s">
        <v>100</v>
      </c>
      <c r="D23" s="75">
        <v>20</v>
      </c>
      <c r="E23" s="75" t="s">
        <v>90</v>
      </c>
      <c r="F23" s="67">
        <v>10</v>
      </c>
      <c r="G23" s="33"/>
      <c r="H23" s="33"/>
      <c r="I23" s="20" t="s">
        <v>38</v>
      </c>
      <c r="J23" s="22">
        <f t="shared" si="0"/>
        <v>1</v>
      </c>
      <c r="K23" s="23" t="s">
        <v>48</v>
      </c>
      <c r="L23" s="23" t="s">
        <v>7</v>
      </c>
      <c r="M23" s="66"/>
      <c r="N23" s="34"/>
      <c r="O23" s="34"/>
      <c r="P23" s="35"/>
      <c r="Q23" s="34"/>
      <c r="R23" s="34"/>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4">
        <f t="shared" si="1"/>
        <v>0</v>
      </c>
      <c r="BB23" s="64">
        <f t="shared" si="2"/>
        <v>0</v>
      </c>
      <c r="BC23" s="30" t="str">
        <f t="shared" si="3"/>
        <v>INR Zero Only</v>
      </c>
      <c r="IE23" s="32">
        <v>1.02</v>
      </c>
      <c r="IF23" s="32" t="s">
        <v>40</v>
      </c>
      <c r="IG23" s="32" t="s">
        <v>41</v>
      </c>
      <c r="IH23" s="32">
        <v>213</v>
      </c>
      <c r="II23" s="32" t="s">
        <v>37</v>
      </c>
    </row>
    <row r="24" spans="1:243" s="31" customFormat="1" ht="15">
      <c r="A24" s="73">
        <v>3.7</v>
      </c>
      <c r="B24" s="74" t="s">
        <v>66</v>
      </c>
      <c r="C24" s="19" t="s">
        <v>101</v>
      </c>
      <c r="D24" s="75">
        <v>40</v>
      </c>
      <c r="E24" s="75" t="s">
        <v>90</v>
      </c>
      <c r="F24" s="67">
        <v>10</v>
      </c>
      <c r="G24" s="33"/>
      <c r="H24" s="33"/>
      <c r="I24" s="20" t="s">
        <v>38</v>
      </c>
      <c r="J24" s="22">
        <f t="shared" si="0"/>
        <v>1</v>
      </c>
      <c r="K24" s="23" t="s">
        <v>48</v>
      </c>
      <c r="L24" s="23" t="s">
        <v>7</v>
      </c>
      <c r="M24" s="66"/>
      <c r="N24" s="34"/>
      <c r="O24" s="34"/>
      <c r="P24" s="35"/>
      <c r="Q24" s="34"/>
      <c r="R24" s="34"/>
      <c r="S24" s="36"/>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64">
        <f t="shared" si="1"/>
        <v>0</v>
      </c>
      <c r="BB24" s="64">
        <f t="shared" si="2"/>
        <v>0</v>
      </c>
      <c r="BC24" s="30" t="str">
        <f t="shared" si="3"/>
        <v>INR Zero Only</v>
      </c>
      <c r="IE24" s="32">
        <v>2</v>
      </c>
      <c r="IF24" s="32" t="s">
        <v>34</v>
      </c>
      <c r="IG24" s="32" t="s">
        <v>42</v>
      </c>
      <c r="IH24" s="32">
        <v>10</v>
      </c>
      <c r="II24" s="32" t="s">
        <v>37</v>
      </c>
    </row>
    <row r="25" spans="1:243" s="31" customFormat="1" ht="15">
      <c r="A25" s="73">
        <v>3.8</v>
      </c>
      <c r="B25" s="74" t="s">
        <v>67</v>
      </c>
      <c r="C25" s="19" t="s">
        <v>102</v>
      </c>
      <c r="D25" s="75">
        <v>40</v>
      </c>
      <c r="E25" s="75" t="s">
        <v>90</v>
      </c>
      <c r="F25" s="67">
        <v>100</v>
      </c>
      <c r="G25" s="33"/>
      <c r="H25" s="21"/>
      <c r="I25" s="20" t="s">
        <v>38</v>
      </c>
      <c r="J25" s="22">
        <f aca="true" t="shared" si="4" ref="J25:J35">IF(I25="Less(-)",-1,1)</f>
        <v>1</v>
      </c>
      <c r="K25" s="23" t="s">
        <v>48</v>
      </c>
      <c r="L25" s="23" t="s">
        <v>7</v>
      </c>
      <c r="M25" s="66"/>
      <c r="N25" s="34"/>
      <c r="O25" s="34"/>
      <c r="P25" s="35"/>
      <c r="Q25" s="34"/>
      <c r="R25" s="34"/>
      <c r="S25" s="36"/>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4">
        <f>total_amount_ba($B$2,$D$2,D25,F25,J25,K25,M25)</f>
        <v>0</v>
      </c>
      <c r="BB25" s="64">
        <f>BA25+SUM(N25:AZ25)</f>
        <v>0</v>
      </c>
      <c r="BC25" s="30" t="str">
        <f>SpellNumber(L25,BB25)</f>
        <v>INR Zero Only</v>
      </c>
      <c r="IE25" s="32">
        <v>1.01</v>
      </c>
      <c r="IF25" s="32" t="s">
        <v>39</v>
      </c>
      <c r="IG25" s="32" t="s">
        <v>35</v>
      </c>
      <c r="IH25" s="32">
        <v>123.223</v>
      </c>
      <c r="II25" s="32" t="s">
        <v>37</v>
      </c>
    </row>
    <row r="26" spans="1:243" s="31" customFormat="1" ht="46.5">
      <c r="A26" s="73">
        <v>4</v>
      </c>
      <c r="B26" s="76" t="s">
        <v>68</v>
      </c>
      <c r="C26" s="19" t="s">
        <v>103</v>
      </c>
      <c r="D26" s="70"/>
      <c r="E26" s="70"/>
      <c r="F26" s="20"/>
      <c r="G26" s="21"/>
      <c r="H26" s="21"/>
      <c r="I26" s="20"/>
      <c r="J26" s="22"/>
      <c r="K26" s="23"/>
      <c r="L26" s="23"/>
      <c r="M26" s="24"/>
      <c r="N26" s="25"/>
      <c r="O26" s="25"/>
      <c r="P26" s="26"/>
      <c r="Q26" s="25"/>
      <c r="R26" s="25"/>
      <c r="S26" s="27"/>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28"/>
      <c r="BB26" s="29"/>
      <c r="BC26" s="30"/>
      <c r="IE26" s="32">
        <v>1.02</v>
      </c>
      <c r="IF26" s="32" t="s">
        <v>40</v>
      </c>
      <c r="IG26" s="32" t="s">
        <v>41</v>
      </c>
      <c r="IH26" s="32">
        <v>213</v>
      </c>
      <c r="II26" s="32" t="s">
        <v>37</v>
      </c>
    </row>
    <row r="27" spans="1:243" s="31" customFormat="1" ht="15">
      <c r="A27" s="73">
        <v>4.1</v>
      </c>
      <c r="B27" s="76" t="s">
        <v>69</v>
      </c>
      <c r="C27" s="19" t="s">
        <v>104</v>
      </c>
      <c r="D27" s="77">
        <v>180</v>
      </c>
      <c r="E27" s="77" t="s">
        <v>89</v>
      </c>
      <c r="F27" s="67">
        <v>10</v>
      </c>
      <c r="G27" s="33"/>
      <c r="H27" s="33"/>
      <c r="I27" s="20" t="s">
        <v>38</v>
      </c>
      <c r="J27" s="22">
        <f t="shared" si="4"/>
        <v>1</v>
      </c>
      <c r="K27" s="23" t="s">
        <v>48</v>
      </c>
      <c r="L27" s="23" t="s">
        <v>7</v>
      </c>
      <c r="M27" s="66"/>
      <c r="N27" s="34"/>
      <c r="O27" s="34"/>
      <c r="P27" s="35"/>
      <c r="Q27" s="34"/>
      <c r="R27" s="34"/>
      <c r="S27" s="36"/>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4">
        <f aca="true" t="shared" si="5" ref="BA27:BA35">total_amount_ba($B$2,$D$2,D27,F27,J27,K27,M27)</f>
        <v>0</v>
      </c>
      <c r="BB27" s="64">
        <f aca="true" t="shared" si="6" ref="BB27:BB35">BA27+SUM(N27:AZ27)</f>
        <v>0</v>
      </c>
      <c r="BC27" s="30" t="str">
        <f aca="true" t="shared" si="7" ref="BC27:BC35">SpellNumber(L27,BB27)</f>
        <v>INR Zero Only</v>
      </c>
      <c r="IE27" s="32">
        <v>2</v>
      </c>
      <c r="IF27" s="32" t="s">
        <v>34</v>
      </c>
      <c r="IG27" s="32" t="s">
        <v>42</v>
      </c>
      <c r="IH27" s="32">
        <v>10</v>
      </c>
      <c r="II27" s="32" t="s">
        <v>37</v>
      </c>
    </row>
    <row r="28" spans="1:243" s="31" customFormat="1" ht="15">
      <c r="A28" s="73">
        <v>4.2</v>
      </c>
      <c r="B28" s="76" t="s">
        <v>70</v>
      </c>
      <c r="C28" s="19" t="s">
        <v>105</v>
      </c>
      <c r="D28" s="77">
        <v>40</v>
      </c>
      <c r="E28" s="77" t="s">
        <v>90</v>
      </c>
      <c r="F28" s="67">
        <v>10</v>
      </c>
      <c r="G28" s="33"/>
      <c r="H28" s="33"/>
      <c r="I28" s="20" t="s">
        <v>38</v>
      </c>
      <c r="J28" s="22">
        <f t="shared" si="4"/>
        <v>1</v>
      </c>
      <c r="K28" s="23" t="s">
        <v>48</v>
      </c>
      <c r="L28" s="23" t="s">
        <v>7</v>
      </c>
      <c r="M28" s="66"/>
      <c r="N28" s="34"/>
      <c r="O28" s="34"/>
      <c r="P28" s="35"/>
      <c r="Q28" s="34"/>
      <c r="R28" s="34"/>
      <c r="S28" s="3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64">
        <f t="shared" si="5"/>
        <v>0</v>
      </c>
      <c r="BB28" s="64">
        <f t="shared" si="6"/>
        <v>0</v>
      </c>
      <c r="BC28" s="30" t="str">
        <f t="shared" si="7"/>
        <v>INR Zero Only</v>
      </c>
      <c r="IE28" s="32">
        <v>3</v>
      </c>
      <c r="IF28" s="32" t="s">
        <v>43</v>
      </c>
      <c r="IG28" s="32" t="s">
        <v>44</v>
      </c>
      <c r="IH28" s="32">
        <v>10</v>
      </c>
      <c r="II28" s="32" t="s">
        <v>37</v>
      </c>
    </row>
    <row r="29" spans="1:243" s="31" customFormat="1" ht="15">
      <c r="A29" s="73">
        <v>4.3</v>
      </c>
      <c r="B29" s="76" t="s">
        <v>71</v>
      </c>
      <c r="C29" s="19" t="s">
        <v>106</v>
      </c>
      <c r="D29" s="77">
        <v>30</v>
      </c>
      <c r="E29" s="77" t="s">
        <v>90</v>
      </c>
      <c r="F29" s="67">
        <v>10</v>
      </c>
      <c r="G29" s="33"/>
      <c r="H29" s="33"/>
      <c r="I29" s="20" t="s">
        <v>38</v>
      </c>
      <c r="J29" s="22">
        <f t="shared" si="4"/>
        <v>1</v>
      </c>
      <c r="K29" s="23" t="s">
        <v>48</v>
      </c>
      <c r="L29" s="23" t="s">
        <v>7</v>
      </c>
      <c r="M29" s="66"/>
      <c r="N29" s="34"/>
      <c r="O29" s="34"/>
      <c r="P29" s="35"/>
      <c r="Q29" s="34"/>
      <c r="R29" s="34"/>
      <c r="S29" s="36"/>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64">
        <f t="shared" si="5"/>
        <v>0</v>
      </c>
      <c r="BB29" s="64">
        <f t="shared" si="6"/>
        <v>0</v>
      </c>
      <c r="BC29" s="30" t="str">
        <f t="shared" si="7"/>
        <v>INR Zero Only</v>
      </c>
      <c r="IE29" s="32">
        <v>1.01</v>
      </c>
      <c r="IF29" s="32" t="s">
        <v>39</v>
      </c>
      <c r="IG29" s="32" t="s">
        <v>35</v>
      </c>
      <c r="IH29" s="32">
        <v>123.223</v>
      </c>
      <c r="II29" s="32" t="s">
        <v>37</v>
      </c>
    </row>
    <row r="30" spans="1:243" s="31" customFormat="1" ht="15">
      <c r="A30" s="73">
        <v>4.4</v>
      </c>
      <c r="B30" s="76" t="s">
        <v>65</v>
      </c>
      <c r="C30" s="19" t="s">
        <v>107</v>
      </c>
      <c r="D30" s="77">
        <v>30</v>
      </c>
      <c r="E30" s="77" t="s">
        <v>90</v>
      </c>
      <c r="F30" s="67">
        <v>10</v>
      </c>
      <c r="G30" s="33"/>
      <c r="H30" s="33"/>
      <c r="I30" s="20" t="s">
        <v>38</v>
      </c>
      <c r="J30" s="22">
        <f t="shared" si="4"/>
        <v>1</v>
      </c>
      <c r="K30" s="23" t="s">
        <v>48</v>
      </c>
      <c r="L30" s="23" t="s">
        <v>7</v>
      </c>
      <c r="M30" s="66"/>
      <c r="N30" s="34"/>
      <c r="O30" s="34"/>
      <c r="P30" s="35"/>
      <c r="Q30" s="34"/>
      <c r="R30" s="34"/>
      <c r="S30" s="3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8"/>
      <c r="AV30" s="37"/>
      <c r="AW30" s="37"/>
      <c r="AX30" s="37"/>
      <c r="AY30" s="37"/>
      <c r="AZ30" s="37"/>
      <c r="BA30" s="64">
        <f t="shared" si="5"/>
        <v>0</v>
      </c>
      <c r="BB30" s="64">
        <f t="shared" si="6"/>
        <v>0</v>
      </c>
      <c r="BC30" s="30" t="str">
        <f t="shared" si="7"/>
        <v>INR Zero Only</v>
      </c>
      <c r="IE30" s="32">
        <v>1.02</v>
      </c>
      <c r="IF30" s="32" t="s">
        <v>40</v>
      </c>
      <c r="IG30" s="32" t="s">
        <v>41</v>
      </c>
      <c r="IH30" s="32">
        <v>213</v>
      </c>
      <c r="II30" s="32" t="s">
        <v>37</v>
      </c>
    </row>
    <row r="31" spans="1:243" s="31" customFormat="1" ht="15">
      <c r="A31" s="73">
        <v>4.5</v>
      </c>
      <c r="B31" s="76" t="s">
        <v>72</v>
      </c>
      <c r="C31" s="19" t="s">
        <v>108</v>
      </c>
      <c r="D31" s="77">
        <v>30</v>
      </c>
      <c r="E31" s="77" t="s">
        <v>90</v>
      </c>
      <c r="F31" s="67">
        <v>10</v>
      </c>
      <c r="G31" s="33"/>
      <c r="H31" s="33"/>
      <c r="I31" s="20" t="s">
        <v>38</v>
      </c>
      <c r="J31" s="22">
        <f t="shared" si="4"/>
        <v>1</v>
      </c>
      <c r="K31" s="23" t="s">
        <v>48</v>
      </c>
      <c r="L31" s="23" t="s">
        <v>7</v>
      </c>
      <c r="M31" s="66"/>
      <c r="N31" s="34"/>
      <c r="O31" s="34"/>
      <c r="P31" s="35"/>
      <c r="Q31" s="34"/>
      <c r="R31" s="34"/>
      <c r="S31" s="36"/>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64">
        <f t="shared" si="5"/>
        <v>0</v>
      </c>
      <c r="BB31" s="64">
        <f t="shared" si="6"/>
        <v>0</v>
      </c>
      <c r="BC31" s="30" t="str">
        <f t="shared" si="7"/>
        <v>INR Zero Only</v>
      </c>
      <c r="IE31" s="32">
        <v>2</v>
      </c>
      <c r="IF31" s="32" t="s">
        <v>34</v>
      </c>
      <c r="IG31" s="32" t="s">
        <v>42</v>
      </c>
      <c r="IH31" s="32">
        <v>10</v>
      </c>
      <c r="II31" s="32" t="s">
        <v>37</v>
      </c>
    </row>
    <row r="32" spans="1:243" s="31" customFormat="1" ht="30.75">
      <c r="A32" s="78">
        <v>5</v>
      </c>
      <c r="B32" s="79" t="s">
        <v>73</v>
      </c>
      <c r="C32" s="19" t="s">
        <v>109</v>
      </c>
      <c r="D32" s="70"/>
      <c r="E32" s="70"/>
      <c r="F32" s="20"/>
      <c r="G32" s="21"/>
      <c r="H32" s="21"/>
      <c r="I32" s="20"/>
      <c r="J32" s="22"/>
      <c r="K32" s="23"/>
      <c r="L32" s="23"/>
      <c r="M32" s="24"/>
      <c r="N32" s="25"/>
      <c r="O32" s="25"/>
      <c r="P32" s="26"/>
      <c r="Q32" s="25"/>
      <c r="R32" s="25"/>
      <c r="S32" s="27"/>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28"/>
      <c r="BB32" s="29"/>
      <c r="BC32" s="30"/>
      <c r="IE32" s="32">
        <v>3</v>
      </c>
      <c r="IF32" s="32" t="s">
        <v>43</v>
      </c>
      <c r="IG32" s="32" t="s">
        <v>44</v>
      </c>
      <c r="IH32" s="32">
        <v>10</v>
      </c>
      <c r="II32" s="32" t="s">
        <v>37</v>
      </c>
    </row>
    <row r="33" spans="1:243" s="31" customFormat="1" ht="15">
      <c r="A33" s="78">
        <v>5.1</v>
      </c>
      <c r="B33" s="79" t="s">
        <v>74</v>
      </c>
      <c r="C33" s="19" t="s">
        <v>110</v>
      </c>
      <c r="D33" s="71">
        <v>60</v>
      </c>
      <c r="E33" s="71" t="s">
        <v>89</v>
      </c>
      <c r="F33" s="67">
        <v>10</v>
      </c>
      <c r="G33" s="33"/>
      <c r="H33" s="33"/>
      <c r="I33" s="20" t="s">
        <v>38</v>
      </c>
      <c r="J33" s="22">
        <f t="shared" si="4"/>
        <v>1</v>
      </c>
      <c r="K33" s="23" t="s">
        <v>48</v>
      </c>
      <c r="L33" s="23" t="s">
        <v>7</v>
      </c>
      <c r="M33" s="66"/>
      <c r="N33" s="34"/>
      <c r="O33" s="34"/>
      <c r="P33" s="35"/>
      <c r="Q33" s="34"/>
      <c r="R33" s="34"/>
      <c r="S33" s="36"/>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64">
        <f t="shared" si="5"/>
        <v>0</v>
      </c>
      <c r="BB33" s="64">
        <f t="shared" si="6"/>
        <v>0</v>
      </c>
      <c r="BC33" s="30" t="str">
        <f t="shared" si="7"/>
        <v>INR Zero Only</v>
      </c>
      <c r="IE33" s="32">
        <v>1.01</v>
      </c>
      <c r="IF33" s="32" t="s">
        <v>39</v>
      </c>
      <c r="IG33" s="32" t="s">
        <v>35</v>
      </c>
      <c r="IH33" s="32">
        <v>123.223</v>
      </c>
      <c r="II33" s="32" t="s">
        <v>37</v>
      </c>
    </row>
    <row r="34" spans="1:243" s="31" customFormat="1" ht="15">
      <c r="A34" s="78">
        <v>5.2</v>
      </c>
      <c r="B34" s="79" t="s">
        <v>75</v>
      </c>
      <c r="C34" s="19" t="s">
        <v>111</v>
      </c>
      <c r="D34" s="71">
        <v>70</v>
      </c>
      <c r="E34" s="71" t="s">
        <v>89</v>
      </c>
      <c r="F34" s="67">
        <v>10</v>
      </c>
      <c r="G34" s="33"/>
      <c r="H34" s="33"/>
      <c r="I34" s="20" t="s">
        <v>38</v>
      </c>
      <c r="J34" s="22">
        <f t="shared" si="4"/>
        <v>1</v>
      </c>
      <c r="K34" s="23" t="s">
        <v>48</v>
      </c>
      <c r="L34" s="23" t="s">
        <v>7</v>
      </c>
      <c r="M34" s="66"/>
      <c r="N34" s="34"/>
      <c r="O34" s="34"/>
      <c r="P34" s="35"/>
      <c r="Q34" s="34"/>
      <c r="R34" s="34"/>
      <c r="S34" s="36"/>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64">
        <f t="shared" si="5"/>
        <v>0</v>
      </c>
      <c r="BB34" s="64">
        <f t="shared" si="6"/>
        <v>0</v>
      </c>
      <c r="BC34" s="30" t="str">
        <f t="shared" si="7"/>
        <v>INR Zero Only</v>
      </c>
      <c r="IE34" s="32">
        <v>1.02</v>
      </c>
      <c r="IF34" s="32" t="s">
        <v>40</v>
      </c>
      <c r="IG34" s="32" t="s">
        <v>41</v>
      </c>
      <c r="IH34" s="32">
        <v>213</v>
      </c>
      <c r="II34" s="32" t="s">
        <v>37</v>
      </c>
    </row>
    <row r="35" spans="1:243" s="31" customFormat="1" ht="46.5">
      <c r="A35" s="78">
        <v>6</v>
      </c>
      <c r="B35" s="79" t="s">
        <v>76</v>
      </c>
      <c r="C35" s="19" t="s">
        <v>112</v>
      </c>
      <c r="D35" s="71">
        <v>1800</v>
      </c>
      <c r="E35" s="71" t="s">
        <v>91</v>
      </c>
      <c r="F35" s="67">
        <v>10</v>
      </c>
      <c r="G35" s="33"/>
      <c r="H35" s="33"/>
      <c r="I35" s="20" t="s">
        <v>38</v>
      </c>
      <c r="J35" s="22">
        <f t="shared" si="4"/>
        <v>1</v>
      </c>
      <c r="K35" s="23" t="s">
        <v>48</v>
      </c>
      <c r="L35" s="23" t="s">
        <v>7</v>
      </c>
      <c r="M35" s="66"/>
      <c r="N35" s="34"/>
      <c r="O35" s="34"/>
      <c r="P35" s="35"/>
      <c r="Q35" s="34"/>
      <c r="R35" s="34"/>
      <c r="S35" s="36"/>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64">
        <f t="shared" si="5"/>
        <v>0</v>
      </c>
      <c r="BB35" s="64">
        <f t="shared" si="6"/>
        <v>0</v>
      </c>
      <c r="BC35" s="30" t="str">
        <f t="shared" si="7"/>
        <v>INR Zero Only</v>
      </c>
      <c r="IE35" s="32">
        <v>2</v>
      </c>
      <c r="IF35" s="32" t="s">
        <v>34</v>
      </c>
      <c r="IG35" s="32" t="s">
        <v>42</v>
      </c>
      <c r="IH35" s="32">
        <v>10</v>
      </c>
      <c r="II35" s="32" t="s">
        <v>37</v>
      </c>
    </row>
    <row r="36" spans="1:243" s="31" customFormat="1" ht="78">
      <c r="A36" s="73">
        <v>7</v>
      </c>
      <c r="B36" s="76" t="s">
        <v>77</v>
      </c>
      <c r="C36" s="19" t="s">
        <v>113</v>
      </c>
      <c r="D36" s="80">
        <v>3700</v>
      </c>
      <c r="E36" s="80" t="s">
        <v>89</v>
      </c>
      <c r="F36" s="67">
        <v>100</v>
      </c>
      <c r="G36" s="33"/>
      <c r="H36" s="21"/>
      <c r="I36" s="20" t="s">
        <v>38</v>
      </c>
      <c r="J36" s="22">
        <f aca="true" t="shared" si="8" ref="J36:J46">IF(I36="Less(-)",-1,1)</f>
        <v>1</v>
      </c>
      <c r="K36" s="23" t="s">
        <v>48</v>
      </c>
      <c r="L36" s="23" t="s">
        <v>7</v>
      </c>
      <c r="M36" s="66"/>
      <c r="N36" s="34"/>
      <c r="O36" s="34"/>
      <c r="P36" s="35"/>
      <c r="Q36" s="34"/>
      <c r="R36" s="34"/>
      <c r="S36" s="36"/>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64">
        <f>total_amount_ba($B$2,$D$2,D36,F36,J36,K36,M36)</f>
        <v>0</v>
      </c>
      <c r="BB36" s="64">
        <f>BA36+SUM(N36:AZ36)</f>
        <v>0</v>
      </c>
      <c r="BC36" s="30" t="str">
        <f>SpellNumber(L36,BB36)</f>
        <v>INR Zero Only</v>
      </c>
      <c r="IE36" s="32">
        <v>1.01</v>
      </c>
      <c r="IF36" s="32" t="s">
        <v>39</v>
      </c>
      <c r="IG36" s="32" t="s">
        <v>35</v>
      </c>
      <c r="IH36" s="32">
        <v>123.223</v>
      </c>
      <c r="II36" s="32" t="s">
        <v>37</v>
      </c>
    </row>
    <row r="37" spans="1:243" s="31" customFormat="1" ht="62.25">
      <c r="A37" s="81">
        <v>8</v>
      </c>
      <c r="B37" s="82" t="s">
        <v>78</v>
      </c>
      <c r="C37" s="19" t="s">
        <v>114</v>
      </c>
      <c r="D37" s="83">
        <v>24</v>
      </c>
      <c r="E37" s="83" t="s">
        <v>92</v>
      </c>
      <c r="F37" s="67">
        <v>100</v>
      </c>
      <c r="G37" s="33"/>
      <c r="H37" s="33"/>
      <c r="I37" s="20" t="s">
        <v>38</v>
      </c>
      <c r="J37" s="22">
        <f t="shared" si="8"/>
        <v>1</v>
      </c>
      <c r="K37" s="23" t="s">
        <v>48</v>
      </c>
      <c r="L37" s="23" t="s">
        <v>7</v>
      </c>
      <c r="M37" s="66"/>
      <c r="N37" s="34"/>
      <c r="O37" s="34"/>
      <c r="P37" s="35"/>
      <c r="Q37" s="34"/>
      <c r="R37" s="34"/>
      <c r="S37" s="36"/>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64">
        <f aca="true" t="shared" si="9" ref="BA37:BA46">total_amount_ba($B$2,$D$2,D37,F37,J37,K37,M37)</f>
        <v>0</v>
      </c>
      <c r="BB37" s="64">
        <f aca="true" t="shared" si="10" ref="BB37:BB46">BA37+SUM(N37:AZ37)</f>
        <v>0</v>
      </c>
      <c r="BC37" s="30" t="str">
        <f aca="true" t="shared" si="11" ref="BC37:BC46">SpellNumber(L37,BB37)</f>
        <v>INR Zero Only</v>
      </c>
      <c r="IE37" s="32">
        <v>1.02</v>
      </c>
      <c r="IF37" s="32" t="s">
        <v>40</v>
      </c>
      <c r="IG37" s="32" t="s">
        <v>41</v>
      </c>
      <c r="IH37" s="32">
        <v>213</v>
      </c>
      <c r="II37" s="32" t="s">
        <v>37</v>
      </c>
    </row>
    <row r="38" spans="1:243" s="31" customFormat="1" ht="46.5">
      <c r="A38" s="81">
        <v>9</v>
      </c>
      <c r="B38" s="82" t="s">
        <v>79</v>
      </c>
      <c r="C38" s="19" t="s">
        <v>115</v>
      </c>
      <c r="D38" s="83">
        <v>11</v>
      </c>
      <c r="E38" s="83" t="s">
        <v>93</v>
      </c>
      <c r="F38" s="67">
        <v>10</v>
      </c>
      <c r="G38" s="33"/>
      <c r="H38" s="33"/>
      <c r="I38" s="20" t="s">
        <v>38</v>
      </c>
      <c r="J38" s="22">
        <f t="shared" si="8"/>
        <v>1</v>
      </c>
      <c r="K38" s="23" t="s">
        <v>48</v>
      </c>
      <c r="L38" s="23" t="s">
        <v>7</v>
      </c>
      <c r="M38" s="66"/>
      <c r="N38" s="34"/>
      <c r="O38" s="34"/>
      <c r="P38" s="35"/>
      <c r="Q38" s="34"/>
      <c r="R38" s="34"/>
      <c r="S38" s="36"/>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64">
        <f t="shared" si="9"/>
        <v>0</v>
      </c>
      <c r="BB38" s="64">
        <f t="shared" si="10"/>
        <v>0</v>
      </c>
      <c r="BC38" s="30" t="str">
        <f t="shared" si="11"/>
        <v>INR Zero Only</v>
      </c>
      <c r="IE38" s="32">
        <v>2</v>
      </c>
      <c r="IF38" s="32" t="s">
        <v>34</v>
      </c>
      <c r="IG38" s="32" t="s">
        <v>42</v>
      </c>
      <c r="IH38" s="32">
        <v>10</v>
      </c>
      <c r="II38" s="32" t="s">
        <v>37</v>
      </c>
    </row>
    <row r="39" spans="1:243" s="31" customFormat="1" ht="30.75">
      <c r="A39" s="81">
        <v>10</v>
      </c>
      <c r="B39" s="82" t="s">
        <v>80</v>
      </c>
      <c r="C39" s="19" t="s">
        <v>116</v>
      </c>
      <c r="D39" s="83">
        <v>75</v>
      </c>
      <c r="E39" s="83" t="s">
        <v>94</v>
      </c>
      <c r="F39" s="67">
        <v>10</v>
      </c>
      <c r="G39" s="33"/>
      <c r="H39" s="33"/>
      <c r="I39" s="20" t="s">
        <v>38</v>
      </c>
      <c r="J39" s="22">
        <f t="shared" si="8"/>
        <v>1</v>
      </c>
      <c r="K39" s="23" t="s">
        <v>48</v>
      </c>
      <c r="L39" s="23" t="s">
        <v>7</v>
      </c>
      <c r="M39" s="66"/>
      <c r="N39" s="34"/>
      <c r="O39" s="34"/>
      <c r="P39" s="35"/>
      <c r="Q39" s="34"/>
      <c r="R39" s="34"/>
      <c r="S39" s="36"/>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64">
        <f t="shared" si="9"/>
        <v>0</v>
      </c>
      <c r="BB39" s="64">
        <f t="shared" si="10"/>
        <v>0</v>
      </c>
      <c r="BC39" s="30" t="str">
        <f t="shared" si="11"/>
        <v>INR Zero Only</v>
      </c>
      <c r="IE39" s="32">
        <v>3</v>
      </c>
      <c r="IF39" s="32" t="s">
        <v>43</v>
      </c>
      <c r="IG39" s="32" t="s">
        <v>44</v>
      </c>
      <c r="IH39" s="32">
        <v>10</v>
      </c>
      <c r="II39" s="32" t="s">
        <v>37</v>
      </c>
    </row>
    <row r="40" spans="1:243" s="31" customFormat="1" ht="108.75">
      <c r="A40" s="81">
        <v>11</v>
      </c>
      <c r="B40" s="82" t="s">
        <v>81</v>
      </c>
      <c r="C40" s="19" t="s">
        <v>117</v>
      </c>
      <c r="D40" s="83">
        <v>40</v>
      </c>
      <c r="E40" s="83" t="s">
        <v>93</v>
      </c>
      <c r="F40" s="67">
        <v>10</v>
      </c>
      <c r="G40" s="33"/>
      <c r="H40" s="33"/>
      <c r="I40" s="20" t="s">
        <v>38</v>
      </c>
      <c r="J40" s="22">
        <f t="shared" si="8"/>
        <v>1</v>
      </c>
      <c r="K40" s="23" t="s">
        <v>48</v>
      </c>
      <c r="L40" s="23" t="s">
        <v>7</v>
      </c>
      <c r="M40" s="66"/>
      <c r="N40" s="34"/>
      <c r="O40" s="34"/>
      <c r="P40" s="35"/>
      <c r="Q40" s="34"/>
      <c r="R40" s="34"/>
      <c r="S40" s="36"/>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64">
        <f t="shared" si="9"/>
        <v>0</v>
      </c>
      <c r="BB40" s="64">
        <f t="shared" si="10"/>
        <v>0</v>
      </c>
      <c r="BC40" s="30" t="str">
        <f t="shared" si="11"/>
        <v>INR Zero Only</v>
      </c>
      <c r="IE40" s="32">
        <v>1.01</v>
      </c>
      <c r="IF40" s="32" t="s">
        <v>39</v>
      </c>
      <c r="IG40" s="32" t="s">
        <v>35</v>
      </c>
      <c r="IH40" s="32">
        <v>123.223</v>
      </c>
      <c r="II40" s="32" t="s">
        <v>37</v>
      </c>
    </row>
    <row r="41" spans="1:243" s="31" customFormat="1" ht="78">
      <c r="A41" s="73">
        <v>12</v>
      </c>
      <c r="B41" s="76" t="s">
        <v>82</v>
      </c>
      <c r="C41" s="19" t="s">
        <v>118</v>
      </c>
      <c r="D41" s="80">
        <v>3210</v>
      </c>
      <c r="E41" s="80" t="s">
        <v>89</v>
      </c>
      <c r="F41" s="67">
        <v>10</v>
      </c>
      <c r="G41" s="33"/>
      <c r="H41" s="33"/>
      <c r="I41" s="20" t="s">
        <v>38</v>
      </c>
      <c r="J41" s="22">
        <f t="shared" si="8"/>
        <v>1</v>
      </c>
      <c r="K41" s="23" t="s">
        <v>48</v>
      </c>
      <c r="L41" s="23" t="s">
        <v>7</v>
      </c>
      <c r="M41" s="66"/>
      <c r="N41" s="34"/>
      <c r="O41" s="34"/>
      <c r="P41" s="35"/>
      <c r="Q41" s="34"/>
      <c r="R41" s="34"/>
      <c r="S41" s="36"/>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8"/>
      <c r="AV41" s="37"/>
      <c r="AW41" s="37"/>
      <c r="AX41" s="37"/>
      <c r="AY41" s="37"/>
      <c r="AZ41" s="37"/>
      <c r="BA41" s="64">
        <f t="shared" si="9"/>
        <v>0</v>
      </c>
      <c r="BB41" s="64">
        <f t="shared" si="10"/>
        <v>0</v>
      </c>
      <c r="BC41" s="30" t="str">
        <f t="shared" si="11"/>
        <v>INR Zero Only</v>
      </c>
      <c r="IE41" s="32">
        <v>1.02</v>
      </c>
      <c r="IF41" s="32" t="s">
        <v>40</v>
      </c>
      <c r="IG41" s="32" t="s">
        <v>41</v>
      </c>
      <c r="IH41" s="32">
        <v>213</v>
      </c>
      <c r="II41" s="32" t="s">
        <v>37</v>
      </c>
    </row>
    <row r="42" spans="1:243" s="31" customFormat="1" ht="46.5">
      <c r="A42" s="73">
        <v>13</v>
      </c>
      <c r="B42" s="76" t="s">
        <v>83</v>
      </c>
      <c r="C42" s="19" t="s">
        <v>119</v>
      </c>
      <c r="D42" s="70"/>
      <c r="E42" s="70"/>
      <c r="F42" s="20"/>
      <c r="G42" s="21"/>
      <c r="H42" s="21"/>
      <c r="I42" s="20"/>
      <c r="J42" s="22"/>
      <c r="K42" s="23"/>
      <c r="L42" s="23"/>
      <c r="M42" s="24"/>
      <c r="N42" s="25"/>
      <c r="O42" s="25"/>
      <c r="P42" s="26"/>
      <c r="Q42" s="25"/>
      <c r="R42" s="25"/>
      <c r="S42" s="27"/>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28"/>
      <c r="BB42" s="29"/>
      <c r="BC42" s="30"/>
      <c r="IE42" s="32">
        <v>2</v>
      </c>
      <c r="IF42" s="32" t="s">
        <v>34</v>
      </c>
      <c r="IG42" s="32" t="s">
        <v>42</v>
      </c>
      <c r="IH42" s="32">
        <v>10</v>
      </c>
      <c r="II42" s="32" t="s">
        <v>37</v>
      </c>
    </row>
    <row r="43" spans="1:243" s="31" customFormat="1" ht="30.75">
      <c r="A43" s="73">
        <v>13.1</v>
      </c>
      <c r="B43" s="84" t="s">
        <v>84</v>
      </c>
      <c r="C43" s="19" t="s">
        <v>120</v>
      </c>
      <c r="D43" s="80">
        <v>1400</v>
      </c>
      <c r="E43" s="80" t="s">
        <v>89</v>
      </c>
      <c r="F43" s="67">
        <v>10</v>
      </c>
      <c r="G43" s="33"/>
      <c r="H43" s="33"/>
      <c r="I43" s="20" t="s">
        <v>38</v>
      </c>
      <c r="J43" s="22">
        <f t="shared" si="8"/>
        <v>1</v>
      </c>
      <c r="K43" s="23" t="s">
        <v>48</v>
      </c>
      <c r="L43" s="23" t="s">
        <v>7</v>
      </c>
      <c r="M43" s="66"/>
      <c r="N43" s="34"/>
      <c r="O43" s="34"/>
      <c r="P43" s="35"/>
      <c r="Q43" s="34"/>
      <c r="R43" s="34"/>
      <c r="S43" s="36"/>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64">
        <f t="shared" si="9"/>
        <v>0</v>
      </c>
      <c r="BB43" s="64">
        <f t="shared" si="10"/>
        <v>0</v>
      </c>
      <c r="BC43" s="30" t="str">
        <f t="shared" si="11"/>
        <v>INR Zero Only</v>
      </c>
      <c r="IE43" s="32">
        <v>3</v>
      </c>
      <c r="IF43" s="32" t="s">
        <v>43</v>
      </c>
      <c r="IG43" s="32" t="s">
        <v>44</v>
      </c>
      <c r="IH43" s="32">
        <v>10</v>
      </c>
      <c r="II43" s="32" t="s">
        <v>37</v>
      </c>
    </row>
    <row r="44" spans="1:243" s="31" customFormat="1" ht="15">
      <c r="A44" s="73">
        <v>13.2</v>
      </c>
      <c r="B44" s="84" t="s">
        <v>85</v>
      </c>
      <c r="C44" s="19" t="s">
        <v>121</v>
      </c>
      <c r="D44" s="80">
        <v>100</v>
      </c>
      <c r="E44" s="80" t="s">
        <v>89</v>
      </c>
      <c r="F44" s="67">
        <v>10</v>
      </c>
      <c r="G44" s="33"/>
      <c r="H44" s="33"/>
      <c r="I44" s="20" t="s">
        <v>38</v>
      </c>
      <c r="J44" s="22">
        <f t="shared" si="8"/>
        <v>1</v>
      </c>
      <c r="K44" s="23" t="s">
        <v>48</v>
      </c>
      <c r="L44" s="23" t="s">
        <v>7</v>
      </c>
      <c r="M44" s="66"/>
      <c r="N44" s="34"/>
      <c r="O44" s="34"/>
      <c r="P44" s="35"/>
      <c r="Q44" s="34"/>
      <c r="R44" s="34"/>
      <c r="S44" s="36"/>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64">
        <f t="shared" si="9"/>
        <v>0</v>
      </c>
      <c r="BB44" s="64">
        <f t="shared" si="10"/>
        <v>0</v>
      </c>
      <c r="BC44" s="30" t="str">
        <f t="shared" si="11"/>
        <v>INR Zero Only</v>
      </c>
      <c r="IE44" s="32">
        <v>1.01</v>
      </c>
      <c r="IF44" s="32" t="s">
        <v>39</v>
      </c>
      <c r="IG44" s="32" t="s">
        <v>35</v>
      </c>
      <c r="IH44" s="32">
        <v>123.223</v>
      </c>
      <c r="II44" s="32" t="s">
        <v>37</v>
      </c>
    </row>
    <row r="45" spans="1:243" s="31" customFormat="1" ht="15">
      <c r="A45" s="73">
        <v>13.3</v>
      </c>
      <c r="B45" s="84" t="s">
        <v>86</v>
      </c>
      <c r="C45" s="19" t="s">
        <v>122</v>
      </c>
      <c r="D45" s="80">
        <v>50</v>
      </c>
      <c r="E45" s="80" t="s">
        <v>89</v>
      </c>
      <c r="F45" s="67">
        <v>10</v>
      </c>
      <c r="G45" s="33"/>
      <c r="H45" s="33"/>
      <c r="I45" s="20" t="s">
        <v>38</v>
      </c>
      <c r="J45" s="22">
        <f t="shared" si="8"/>
        <v>1</v>
      </c>
      <c r="K45" s="23" t="s">
        <v>48</v>
      </c>
      <c r="L45" s="23" t="s">
        <v>7</v>
      </c>
      <c r="M45" s="66"/>
      <c r="N45" s="34"/>
      <c r="O45" s="34"/>
      <c r="P45" s="35"/>
      <c r="Q45" s="34"/>
      <c r="R45" s="34"/>
      <c r="S45" s="36"/>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64">
        <f t="shared" si="9"/>
        <v>0</v>
      </c>
      <c r="BB45" s="64">
        <f t="shared" si="10"/>
        <v>0</v>
      </c>
      <c r="BC45" s="30" t="str">
        <f t="shared" si="11"/>
        <v>INR Zero Only</v>
      </c>
      <c r="IE45" s="32">
        <v>1.02</v>
      </c>
      <c r="IF45" s="32" t="s">
        <v>40</v>
      </c>
      <c r="IG45" s="32" t="s">
        <v>41</v>
      </c>
      <c r="IH45" s="32">
        <v>213</v>
      </c>
      <c r="II45" s="32" t="s">
        <v>37</v>
      </c>
    </row>
    <row r="46" spans="1:243" s="31" customFormat="1" ht="15">
      <c r="A46" s="73">
        <v>13.4</v>
      </c>
      <c r="B46" s="84" t="s">
        <v>87</v>
      </c>
      <c r="C46" s="19" t="s">
        <v>123</v>
      </c>
      <c r="D46" s="80">
        <v>50</v>
      </c>
      <c r="E46" s="80" t="s">
        <v>89</v>
      </c>
      <c r="F46" s="67">
        <v>10</v>
      </c>
      <c r="G46" s="33"/>
      <c r="H46" s="33"/>
      <c r="I46" s="20" t="s">
        <v>38</v>
      </c>
      <c r="J46" s="22">
        <f t="shared" si="8"/>
        <v>1</v>
      </c>
      <c r="K46" s="23" t="s">
        <v>48</v>
      </c>
      <c r="L46" s="23" t="s">
        <v>7</v>
      </c>
      <c r="M46" s="66"/>
      <c r="N46" s="34"/>
      <c r="O46" s="34"/>
      <c r="P46" s="35"/>
      <c r="Q46" s="34"/>
      <c r="R46" s="34"/>
      <c r="S46" s="36"/>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64">
        <f t="shared" si="9"/>
        <v>0</v>
      </c>
      <c r="BB46" s="64">
        <f t="shared" si="10"/>
        <v>0</v>
      </c>
      <c r="BC46" s="30" t="str">
        <f t="shared" si="11"/>
        <v>INR Zero Only</v>
      </c>
      <c r="IE46" s="32">
        <v>2</v>
      </c>
      <c r="IF46" s="32" t="s">
        <v>34</v>
      </c>
      <c r="IG46" s="32" t="s">
        <v>42</v>
      </c>
      <c r="IH46" s="32">
        <v>10</v>
      </c>
      <c r="II46" s="32" t="s">
        <v>37</v>
      </c>
    </row>
    <row r="47" spans="1:243" s="31" customFormat="1" ht="62.25">
      <c r="A47" s="73">
        <v>14</v>
      </c>
      <c r="B47" s="76" t="s">
        <v>88</v>
      </c>
      <c r="C47" s="19" t="s">
        <v>124</v>
      </c>
      <c r="D47" s="80">
        <v>1610</v>
      </c>
      <c r="E47" s="80" t="s">
        <v>89</v>
      </c>
      <c r="F47" s="67">
        <v>100</v>
      </c>
      <c r="G47" s="33"/>
      <c r="H47" s="21"/>
      <c r="I47" s="20" t="s">
        <v>38</v>
      </c>
      <c r="J47" s="22">
        <f>IF(I47="Less(-)",-1,1)</f>
        <v>1</v>
      </c>
      <c r="K47" s="23" t="s">
        <v>48</v>
      </c>
      <c r="L47" s="23" t="s">
        <v>7</v>
      </c>
      <c r="M47" s="66"/>
      <c r="N47" s="34"/>
      <c r="O47" s="34"/>
      <c r="P47" s="35"/>
      <c r="Q47" s="34"/>
      <c r="R47" s="34"/>
      <c r="S47" s="36"/>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64">
        <f>total_amount_ba($B$2,$D$2,D47,F47,J47,K47,M47)</f>
        <v>0</v>
      </c>
      <c r="BB47" s="64">
        <f>BA47+SUM(N47:AZ47)</f>
        <v>0</v>
      </c>
      <c r="BC47" s="30" t="str">
        <f>SpellNumber(L47,BB47)</f>
        <v>INR Zero Only</v>
      </c>
      <c r="IE47" s="32">
        <v>1.01</v>
      </c>
      <c r="IF47" s="32" t="s">
        <v>39</v>
      </c>
      <c r="IG47" s="32" t="s">
        <v>35</v>
      </c>
      <c r="IH47" s="32">
        <v>123.223</v>
      </c>
      <c r="II47" s="32" t="s">
        <v>37</v>
      </c>
    </row>
    <row r="48" spans="1:243" s="31" customFormat="1" ht="33" customHeight="1">
      <c r="A48" s="39" t="s">
        <v>46</v>
      </c>
      <c r="B48" s="40"/>
      <c r="C48" s="41"/>
      <c r="D48" s="42"/>
      <c r="E48" s="42"/>
      <c r="F48" s="42"/>
      <c r="G48" s="42"/>
      <c r="H48" s="43"/>
      <c r="I48" s="43"/>
      <c r="J48" s="43"/>
      <c r="K48" s="43"/>
      <c r="L48" s="44"/>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65">
        <f>SUM(BA13:BA47)</f>
        <v>0</v>
      </c>
      <c r="BB48" s="65">
        <f>SUM(BB13:BB47)</f>
        <v>0</v>
      </c>
      <c r="BC48" s="30" t="str">
        <f>SpellNumber($E$2,BB48)</f>
        <v>INR Zero Only</v>
      </c>
      <c r="IE48" s="32">
        <v>4</v>
      </c>
      <c r="IF48" s="32" t="s">
        <v>40</v>
      </c>
      <c r="IG48" s="32" t="s">
        <v>45</v>
      </c>
      <c r="IH48" s="32">
        <v>10</v>
      </c>
      <c r="II48" s="32" t="s">
        <v>37</v>
      </c>
    </row>
    <row r="49" spans="1:243" s="55" customFormat="1" ht="39" customHeight="1" hidden="1">
      <c r="A49" s="40" t="s">
        <v>50</v>
      </c>
      <c r="B49" s="46"/>
      <c r="C49" s="47"/>
      <c r="D49" s="48"/>
      <c r="E49" s="49" t="s">
        <v>47</v>
      </c>
      <c r="F49" s="62"/>
      <c r="G49" s="50"/>
      <c r="H49" s="51"/>
      <c r="I49" s="51"/>
      <c r="J49" s="51"/>
      <c r="K49" s="52"/>
      <c r="L49" s="53"/>
      <c r="M49" s="54"/>
      <c r="O49" s="31"/>
      <c r="P49" s="31"/>
      <c r="Q49" s="31"/>
      <c r="R49" s="31"/>
      <c r="S49" s="31"/>
      <c r="BA49" s="60">
        <f>IF(ISBLANK(F49),0,IF(E49="Excess (+)",ROUND(BA48+(BA48*F49),2),IF(E49="Less (-)",ROUND(BA48+(BA48*F49*(-1)),2),0)))</f>
        <v>0</v>
      </c>
      <c r="BB49" s="61">
        <f>ROUND(BA49,0)</f>
        <v>0</v>
      </c>
      <c r="BC49" s="30" t="str">
        <f>SpellNumber(L49,BB49)</f>
        <v> Zero Only</v>
      </c>
      <c r="IE49" s="56"/>
      <c r="IF49" s="56"/>
      <c r="IG49" s="56"/>
      <c r="IH49" s="56"/>
      <c r="II49" s="56"/>
    </row>
    <row r="50" spans="1:243" s="55" customFormat="1" ht="51" customHeight="1">
      <c r="A50" s="39" t="s">
        <v>49</v>
      </c>
      <c r="B50" s="39"/>
      <c r="C50" s="88" t="str">
        <f>SpellNumber($E$2,BB48)</f>
        <v>INR Zero Only</v>
      </c>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90"/>
      <c r="IE50" s="56"/>
      <c r="IF50" s="56"/>
      <c r="IG50" s="56"/>
      <c r="IH50" s="56"/>
      <c r="II50" s="56"/>
    </row>
    <row r="51" spans="3:243" s="14" customFormat="1" ht="14.25">
      <c r="C51" s="57"/>
      <c r="D51" s="57"/>
      <c r="E51" s="57"/>
      <c r="F51" s="57"/>
      <c r="G51" s="57"/>
      <c r="H51" s="57"/>
      <c r="I51" s="57"/>
      <c r="J51" s="57"/>
      <c r="K51" s="57"/>
      <c r="L51" s="57"/>
      <c r="M51" s="57"/>
      <c r="O51" s="57"/>
      <c r="BA51" s="57"/>
      <c r="BC51" s="57"/>
      <c r="IE51" s="15"/>
      <c r="IF51" s="15"/>
      <c r="IG51" s="15"/>
      <c r="IH51" s="15"/>
      <c r="II51" s="15"/>
    </row>
  </sheetData>
  <sheetProtection password="EEC8" sheet="1" selectLockedCells="1"/>
  <mergeCells count="8">
    <mergeCell ref="A9:BC9"/>
    <mergeCell ref="C50:BC50"/>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9">
      <formula1>IF(ISBLANK(F49),$A$3:$C$3,$B$3:$C$3)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9">
      <formula1>0</formula1>
      <formula2>IF(E49&lt;&gt;"Select",99.9,0)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9">
      <formula1>IF(E49&lt;&gt;"Select",0,-1)</formula1>
      <formula2>IF(E49&lt;&gt;"Select",99.99,-1)</formula2>
    </dataValidation>
    <dataValidation type="list" allowBlank="1" showInputMessage="1" showErrorMessage="1" sqref="L45 L46 L13 L14 L15 L16 L17 L18 L19 L20 L21 L22 L23 L24 L25 L26 L27 L28 L29 L30 L31 L32 L33 L34 L35 L36 L37 L38 L39 L40 L41 L42 L43 L44 L47">
      <formula1>"INR"</formula1>
    </dataValidation>
    <dataValidation allowBlank="1" showInputMessage="1" showErrorMessage="1" promptTitle="Addition / Deduction" prompt="Please Choose the correct One" sqref="J13:J47"/>
    <dataValidation type="list" showInputMessage="1" showErrorMessage="1" sqref="I13:I47">
      <formula1>"Excess(+), Less(-)"</formula1>
    </dataValidation>
    <dataValidation type="decimal" allowBlank="1" showInputMessage="1" showErrorMessage="1" errorTitle="Invalid Entry" error="Only Numeric Values are allowed. " sqref="A13:A47">
      <formula1>0</formula1>
      <formula2>999999999999999</formula2>
    </dataValidation>
    <dataValidation allowBlank="1" showInputMessage="1" showErrorMessage="1" promptTitle="Item Description" prompt="Please enter Item Description in text" sqref="B41:B46 B19:B24 B30:B35"/>
    <dataValidation allowBlank="1" showInputMessage="1" showErrorMessage="1" promptTitle="Itemcode/Make" prompt="Please enter text" sqref="C13:C47"/>
    <dataValidation type="decimal" allowBlank="1" showInputMessage="1" showErrorMessage="1" promptTitle="Rate Entry" prompt="Please enter the Other Taxes2 in Rupees for this item. " errorTitle="Invaid Entry" error="Only Numeric Values are allowed. " sqref="N13:O4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7">
      <formula1>0</formula1>
      <formula2>999999999999999</formula2>
    </dataValidation>
    <dataValidation allowBlank="1" showInputMessage="1" showErrorMessage="1" promptTitle="Units" prompt="Please enter Units in text" sqref="E13:E47"/>
    <dataValidation type="decimal" allowBlank="1" showInputMessage="1" showErrorMessage="1" promptTitle="Quantity" prompt="Please enter the Quantity for this item. " errorTitle="Invalid Entry" error="Only Numeric Values are allowed. " sqref="F13:F47 D13:D4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47">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 M16 M18:M25 M27:M31 M33:M41 M43:M47">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97" t="s">
        <v>2</v>
      </c>
      <c r="F6" s="97"/>
      <c r="G6" s="97"/>
      <c r="H6" s="97"/>
      <c r="I6" s="97"/>
      <c r="J6" s="97"/>
      <c r="K6" s="97"/>
    </row>
    <row r="7" spans="5:11" ht="14.25">
      <c r="E7" s="97"/>
      <c r="F7" s="97"/>
      <c r="G7" s="97"/>
      <c r="H7" s="97"/>
      <c r="I7" s="97"/>
      <c r="J7" s="97"/>
      <c r="K7" s="97"/>
    </row>
    <row r="8" spans="5:11" ht="14.25">
      <c r="E8" s="97"/>
      <c r="F8" s="97"/>
      <c r="G8" s="97"/>
      <c r="H8" s="97"/>
      <c r="I8" s="97"/>
      <c r="J8" s="97"/>
      <c r="K8" s="97"/>
    </row>
    <row r="9" spans="5:11" ht="14.25">
      <c r="E9" s="97"/>
      <c r="F9" s="97"/>
      <c r="G9" s="97"/>
      <c r="H9" s="97"/>
      <c r="I9" s="97"/>
      <c r="J9" s="97"/>
      <c r="K9" s="97"/>
    </row>
    <row r="10" spans="5:11" ht="14.25">
      <c r="E10" s="97"/>
      <c r="F10" s="97"/>
      <c r="G10" s="97"/>
      <c r="H10" s="97"/>
      <c r="I10" s="97"/>
      <c r="J10" s="97"/>
      <c r="K10" s="97"/>
    </row>
    <row r="11" spans="5:11" ht="14.25">
      <c r="E11" s="97"/>
      <c r="F11" s="97"/>
      <c r="G11" s="97"/>
      <c r="H11" s="97"/>
      <c r="I11" s="97"/>
      <c r="J11" s="97"/>
      <c r="K11" s="97"/>
    </row>
    <row r="12" spans="5:11" ht="14.25">
      <c r="E12" s="97"/>
      <c r="F12" s="97"/>
      <c r="G12" s="97"/>
      <c r="H12" s="97"/>
      <c r="I12" s="97"/>
      <c r="J12" s="97"/>
      <c r="K12" s="97"/>
    </row>
    <row r="13" spans="5:11" ht="14.25">
      <c r="E13" s="97"/>
      <c r="F13" s="97"/>
      <c r="G13" s="97"/>
      <c r="H13" s="97"/>
      <c r="I13" s="97"/>
      <c r="J13" s="97"/>
      <c r="K13" s="97"/>
    </row>
    <row r="14" spans="5:11" ht="14.2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2021-09-14T10:57:08Z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