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<sst xmlns="http://schemas.openxmlformats.org/spreadsheetml/2006/main" count="266" uniqueCount="98">
  <si>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</si>
  <si>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</si>
  <si>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</si>
  <si>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</si>
  <si>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</si>
  <si>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</si>
  <si>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</si>
  <si>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</si>
  <si>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</si>
  <si>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</si>
  <si>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</si>
  <si>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</si>
  <si>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</si>
  <si>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</si>
  <si>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</si>
  <si>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</si>
  <si>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</si>
  <si>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</si>
  <si>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</si>
  <si>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</si>
  <si>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</si>
  <si>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</si>
  <si>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</si>
  <si>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</si>
  <si>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</si>
  <si>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</si>
  <si>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</si>
  <si>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</si>
  <si>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</si>
  <si>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</si>
  <si>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</si>
  <si>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</si>
  <si>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</si>
  <si>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</si>
  <si>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</si>
  <si>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</si>
  <si>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</si>
  <si>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</si>
  <si>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</si>
  <si>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</si>
  <si>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</si>
  <si>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</si>
  <si>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</si>
  <si>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</si>
  <si>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</si>
  <si>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</si>
  <si>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</si>
  <si>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</si>
  <si>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</si>
  <si>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</si>
  <si>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</si>
  <si>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</si>
  <si>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</si>
  <si>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</si>
  <si>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</si>
  <si>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 fixing,  following modular type switch / socket on existing modular plate &amp; switch box including connectins but excluding modular plate etc. as reqd.</t>
  </si>
  <si>
    <t>15/16 Amp. switch</t>
  </si>
  <si>
    <t>6 Pin 15/16 Amp. socket outlet.</t>
  </si>
  <si>
    <t>S/F following modular base &amp; cover plate on existing modular metal boxes etc. as reqd.</t>
  </si>
  <si>
    <t>3 module</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</si>
  <si>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</si>
  <si>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</si>
  <si>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Dismentling cross arm / street light brakcet/street light fitting  from pole complete as required.</t>
  </si>
  <si>
    <t xml:space="preserve">Disconnecting and Dismentalling/refixing damaged Changeover Switch/ MCCB /DB/KWH meter/pole fuse box of any size from site and depositing in store I/c cartage etc. as reqd.  </t>
  </si>
  <si>
    <t>Locating fault in the cable lines with meggar etc and rectifying removing &amp; restoring the same and making good the damages etc as required.</t>
  </si>
  <si>
    <t>upto 35 sqmm</t>
  </si>
  <si>
    <t>Providing &amp; Replacement of damaged internal wiring of fitting of any type with 1.5sqmm PVC insulated copper single core wire.</t>
  </si>
  <si>
    <t>Supplying and drawing of  following sizes of FR PVC insulated copper conductor, 3 core round cable of following size  in the existing surface/ recessed steel/ PVC conduit as required.</t>
  </si>
  <si>
    <t>1.5 Sq.mm</t>
  </si>
  <si>
    <r>
      <t>S &amp; F 3 mm thick phenolic laminated sheet on existing board with brass screw &amp; cup washer etc as reqd.</t>
    </r>
    <r>
      <rPr>
        <b/>
        <sz val="12"/>
        <color indexed="8"/>
        <rFont val="Arial"/>
        <family val="2"/>
      </rPr>
      <t xml:space="preserve"> </t>
    </r>
  </si>
  <si>
    <t>Dismantling and refixing of switch / socket /regulator I/c cleaning, connecting, commissioning etc as reqd.</t>
  </si>
  <si>
    <t>Supply / fixing , testing &amp; commissioning of 12W  LED. Round surface mounted LED flat panel. Round surface mounted LED panel. PDC aluminum housing and high translucent frosted plastic diffuser makes it a robust Luminaire.complete with all fixing accessories and lamps as required complete  LED make Crompton Greaves or its equivalent make etc as reqd</t>
  </si>
  <si>
    <t>Supply / fixing , testing &amp; commissioning of 80W  LED  PROFILE+ NEO Flood light . Presssure Die Cast with IP66 protection. Efficient high output emitter LED for better distribution and  Luminaire.complete with all fixing accessories and as per required complete  LED make Crompton Greaves or its equivalent make etc as reqd</t>
  </si>
  <si>
    <t>Supply, fixing, connecting, commissioning &amp; testing of 35W LED downlight , SUPRA NEO-I light fixtrues complete with all accessories Highly reliable Wellglass with superior technology which consumes lesser energy with high lighting levels. Superior tapered fin design with exceptional thermal management having an efficacy of 110 Lm/w. Ingress protection of IP66. as reqd.</t>
  </si>
  <si>
    <t>Supply / fixing , testing &amp; commissioning of 18W PL-L LED fitting suitable for Surface, Wall &amp; Conduit mounting (with accessories).complete with all fixing accessories and as per required complete  LED make Phillips or its equivalent make etc as reqd</t>
  </si>
  <si>
    <t>Supply/fixing, connecting &amp; commissioning and testing of STUD type 10W LED step/stair light Perfect for interior and exterior applications within car parks, walkways, stairwells, corridors, Local authorities and housing associations as well as commercial buildings.etc. as req. (Crompton or equivalent make)</t>
  </si>
  <si>
    <t>Nos.</t>
  </si>
  <si>
    <t>Mtrs.</t>
  </si>
  <si>
    <t>Sq.cm</t>
  </si>
  <si>
    <t>item6</t>
  </si>
  <si>
    <t>item7</t>
  </si>
  <si>
    <t>item8</t>
  </si>
  <si>
    <t>item9</t>
  </si>
  <si>
    <t>item10</t>
  </si>
  <si>
    <t>item11</t>
  </si>
  <si>
    <t>item12</t>
  </si>
  <si>
    <t>item13</t>
  </si>
  <si>
    <t>item14</t>
  </si>
  <si>
    <t>item15</t>
  </si>
  <si>
    <t>item16</t>
  </si>
  <si>
    <t>item17</t>
  </si>
  <si>
    <t>item18</t>
  </si>
  <si>
    <t>item19</t>
  </si>
  <si>
    <t>item20</t>
  </si>
  <si>
    <t>item21</t>
  </si>
  <si>
    <t>Contract No:  47/IWD/ED/365   Dated: 13.09.2021</t>
  </si>
  <si>
    <t>Tender Inviting Authority: Executive Engineer (Elect. &amp; AC)</t>
  </si>
  <si>
    <t>Name of Work: Repairing and replacement of damaged street light and open air state &amp; stair lights in New SAC and other associated works.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</si>
</sst>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Arial"/>
      <family val="2"/>
    </font>
    <font>
      <sz val="12"/>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0"/>
      <color rgb="FF000000"/>
      <name val="Courier New"/>
      <family val="3"/>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3" fillId="0" borderId="13" xfId="0" applyFont="1" applyFill="1" applyBorder="1" applyAlignment="1">
      <alignment horizontal="justify" vertical="top" wrapText="1"/>
    </xf>
    <xf numFmtId="2" fontId="43" fillId="0" borderId="13" xfId="0" applyNumberFormat="1" applyFont="1" applyFill="1" applyBorder="1" applyAlignment="1">
      <alignment horizontal="center" vertical="top" wrapText="1"/>
    </xf>
    <xf numFmtId="0" fontId="73" fillId="0" borderId="13" xfId="58" applyNumberFormat="1" applyFont="1" applyFill="1" applyBorder="1" applyAlignment="1">
      <alignment horizontal="left" vertical="top" wrapText="1" readingOrder="1"/>
      <protection/>
    </xf>
    <xf numFmtId="0" fontId="43" fillId="0" borderId="13" xfId="0" applyFont="1" applyFill="1" applyBorder="1" applyAlignment="1">
      <alignment horizontal="center" vertical="top"/>
    </xf>
    <xf numFmtId="0" fontId="74" fillId="0" borderId="13" xfId="0" applyFont="1" applyFill="1" applyBorder="1" applyAlignment="1">
      <alignment horizontal="justify" vertical="top"/>
    </xf>
    <xf numFmtId="2" fontId="43" fillId="0" borderId="13" xfId="0" applyNumberFormat="1" applyFont="1" applyFill="1" applyBorder="1" applyAlignment="1">
      <alignment horizontal="center" vertical="top"/>
    </xf>
    <xf numFmtId="0" fontId="43" fillId="0" borderId="13" xfId="0" applyFont="1" applyFill="1" applyBorder="1" applyAlignment="1">
      <alignment horizontal="center" vertical="top" wrapText="1"/>
    </xf>
    <xf numFmtId="0" fontId="74" fillId="0" borderId="13" xfId="0" applyFont="1" applyFill="1" applyBorder="1" applyAlignment="1">
      <alignment horizontal="justify" vertical="top" wrapText="1"/>
    </xf>
    <xf numFmtId="1" fontId="43" fillId="0" borderId="13" xfId="0" applyNumberFormat="1" applyFont="1" applyFill="1" applyBorder="1" applyAlignment="1">
      <alignment horizontal="center" vertical="top" wrapText="1"/>
    </xf>
    <xf numFmtId="2" fontId="43" fillId="0" borderId="13" xfId="0" applyNumberFormat="1" applyFont="1" applyFill="1" applyBorder="1" applyAlignment="1">
      <alignment horizontal="justify" vertical="top" wrapText="1"/>
    </xf>
    <xf numFmtId="0" fontId="43" fillId="0" borderId="13" xfId="0" applyFont="1" applyFill="1" applyBorder="1" applyAlignment="1">
      <alignment horizontal="justify"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7"/>
  <sheetViews>
    <sheetView showGridLines="0" zoomScale="73" zoomScaleNormal="73" zoomScalePageLayoutView="0" workbookViewId="0" topLeftCell="A10">
      <selection activeCell="M19" sqref="M19"/>
    </sheetView>
  </sheetViews>
  <sheetFormatPr defaultColWidth="9.140625" defaultRowHeight="15"/>
  <cols>
    <col min="1" max="1" width="15.421875" style="56" customWidth="1"/>
    <col min="2" max="2" width="47.8515625" style="56" customWidth="1"/>
    <col min="3" max="3" width="17.0039062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96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97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95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51</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60">
      <c r="A13" s="83">
        <v>1</v>
      </c>
      <c r="B13" s="84" t="s">
        <v>55</v>
      </c>
      <c r="C13" s="82" t="s">
        <v>35</v>
      </c>
      <c r="D13" s="85"/>
      <c r="E13" s="81"/>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5">
      <c r="A14" s="83">
        <v>1.1</v>
      </c>
      <c r="B14" s="84" t="s">
        <v>56</v>
      </c>
      <c r="C14" s="82" t="s">
        <v>41</v>
      </c>
      <c r="D14" s="85">
        <v>10</v>
      </c>
      <c r="E14" s="81" t="s">
        <v>76</v>
      </c>
      <c r="F14" s="66">
        <v>100</v>
      </c>
      <c r="G14" s="32"/>
      <c r="H14" s="20"/>
      <c r="I14" s="19" t="s">
        <v>38</v>
      </c>
      <c r="J14" s="21">
        <f>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15">
      <c r="A15" s="83">
        <v>1.2</v>
      </c>
      <c r="B15" s="84" t="s">
        <v>57</v>
      </c>
      <c r="C15" s="82" t="s">
        <v>42</v>
      </c>
      <c r="D15" s="85">
        <v>10</v>
      </c>
      <c r="E15" s="81" t="s">
        <v>76</v>
      </c>
      <c r="F15" s="66">
        <v>100</v>
      </c>
      <c r="G15" s="32"/>
      <c r="H15" s="32"/>
      <c r="I15" s="19" t="s">
        <v>38</v>
      </c>
      <c r="J15" s="21">
        <f>IF(I15="Less(-)",-1,1)</f>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total_amount_ba($B$2,$D$2,D15,F15,J15,K15,M15)</f>
        <v>0</v>
      </c>
      <c r="BB15" s="63">
        <f>BA15+SUM(N15:AZ15)</f>
        <v>0</v>
      </c>
      <c r="BC15" s="29" t="str">
        <f>SpellNumber(L15,BB15)</f>
        <v>INR Zero Only</v>
      </c>
      <c r="IE15" s="31">
        <v>1.02</v>
      </c>
      <c r="IF15" s="31" t="s">
        <v>40</v>
      </c>
      <c r="IG15" s="31" t="s">
        <v>41</v>
      </c>
      <c r="IH15" s="31">
        <v>213</v>
      </c>
      <c r="II15" s="31" t="s">
        <v>37</v>
      </c>
    </row>
    <row r="16" spans="1:243" s="30" customFormat="1" ht="30">
      <c r="A16" s="86">
        <v>2</v>
      </c>
      <c r="B16" s="87" t="s">
        <v>58</v>
      </c>
      <c r="C16" s="82" t="s">
        <v>44</v>
      </c>
      <c r="D16" s="85"/>
      <c r="E16" s="81"/>
      <c r="F16" s="19"/>
      <c r="G16" s="20"/>
      <c r="H16" s="20"/>
      <c r="I16" s="19"/>
      <c r="J16" s="21"/>
      <c r="K16" s="22"/>
      <c r="L16" s="22"/>
      <c r="M16" s="23"/>
      <c r="N16" s="24"/>
      <c r="O16" s="24"/>
      <c r="P16" s="25"/>
      <c r="Q16" s="24"/>
      <c r="R16" s="24"/>
      <c r="S16" s="26"/>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7"/>
      <c r="BB16" s="28"/>
      <c r="BC16" s="29"/>
      <c r="IE16" s="31">
        <v>2</v>
      </c>
      <c r="IF16" s="31" t="s">
        <v>34</v>
      </c>
      <c r="IG16" s="31" t="s">
        <v>42</v>
      </c>
      <c r="IH16" s="31">
        <v>10</v>
      </c>
      <c r="II16" s="31" t="s">
        <v>37</v>
      </c>
    </row>
    <row r="17" spans="1:243" s="30" customFormat="1" ht="15">
      <c r="A17" s="86">
        <v>2.1</v>
      </c>
      <c r="B17" s="87" t="s">
        <v>59</v>
      </c>
      <c r="C17" s="82" t="s">
        <v>45</v>
      </c>
      <c r="D17" s="81">
        <v>3</v>
      </c>
      <c r="E17" s="81" t="s">
        <v>76</v>
      </c>
      <c r="F17" s="66">
        <v>10</v>
      </c>
      <c r="G17" s="32"/>
      <c r="H17" s="32"/>
      <c r="I17" s="19" t="s">
        <v>38</v>
      </c>
      <c r="J17" s="21">
        <f>IF(I17="Less(-)",-1,1)</f>
        <v>1</v>
      </c>
      <c r="K17" s="22" t="s">
        <v>48</v>
      </c>
      <c r="L17" s="22" t="s">
        <v>7</v>
      </c>
      <c r="M17" s="65"/>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total_amount_ba($B$2,$D$2,D17,F17,J17,K17,M17)</f>
        <v>0</v>
      </c>
      <c r="BB17" s="63">
        <f>BA17+SUM(N17:AZ17)</f>
        <v>0</v>
      </c>
      <c r="BC17" s="29" t="str">
        <f>SpellNumber(L17,BB17)</f>
        <v>INR Zero Only</v>
      </c>
      <c r="IE17" s="31">
        <v>3</v>
      </c>
      <c r="IF17" s="31" t="s">
        <v>43</v>
      </c>
      <c r="IG17" s="31" t="s">
        <v>44</v>
      </c>
      <c r="IH17" s="31">
        <v>10</v>
      </c>
      <c r="II17" s="31" t="s">
        <v>37</v>
      </c>
    </row>
    <row r="18" spans="1:243" s="30" customFormat="1" ht="150">
      <c r="A18" s="86">
        <v>3</v>
      </c>
      <c r="B18" s="80" t="s">
        <v>60</v>
      </c>
      <c r="C18" s="82" t="s">
        <v>79</v>
      </c>
      <c r="D18" s="85"/>
      <c r="E18" s="81"/>
      <c r="F18" s="19"/>
      <c r="G18" s="20"/>
      <c r="H18" s="20"/>
      <c r="I18" s="19"/>
      <c r="J18" s="21"/>
      <c r="K18" s="22"/>
      <c r="L18" s="22"/>
      <c r="M18" s="23"/>
      <c r="N18" s="24"/>
      <c r="O18" s="24"/>
      <c r="P18" s="25"/>
      <c r="Q18" s="24"/>
      <c r="R18" s="24"/>
      <c r="S18" s="26"/>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7"/>
      <c r="BB18" s="28"/>
      <c r="BC18" s="29"/>
      <c r="IE18" s="31">
        <v>1.01</v>
      </c>
      <c r="IF18" s="31" t="s">
        <v>39</v>
      </c>
      <c r="IG18" s="31" t="s">
        <v>35</v>
      </c>
      <c r="IH18" s="31">
        <v>123.223</v>
      </c>
      <c r="II18" s="31" t="s">
        <v>37</v>
      </c>
    </row>
    <row r="19" spans="1:243" s="30" customFormat="1" ht="30">
      <c r="A19" s="86">
        <v>3.1</v>
      </c>
      <c r="B19" s="80" t="s">
        <v>61</v>
      </c>
      <c r="C19" s="82" t="s">
        <v>80</v>
      </c>
      <c r="D19" s="81">
        <v>2</v>
      </c>
      <c r="E19" s="81" t="s">
        <v>76</v>
      </c>
      <c r="F19" s="66">
        <v>100</v>
      </c>
      <c r="G19" s="32"/>
      <c r="H19" s="32"/>
      <c r="I19" s="19" t="s">
        <v>38</v>
      </c>
      <c r="J19" s="21">
        <f>IF(I19="Less(-)",-1,1)</f>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63">
        <f>total_amount_ba($B$2,$D$2,D19,F19,J19,K19,M19)</f>
        <v>0</v>
      </c>
      <c r="BB19" s="63">
        <f>BA19+SUM(N19:AZ19)</f>
        <v>0</v>
      </c>
      <c r="BC19" s="29" t="str">
        <f>SpellNumber(L19,BB19)</f>
        <v>INR Zero Only</v>
      </c>
      <c r="IE19" s="31">
        <v>1.02</v>
      </c>
      <c r="IF19" s="31" t="s">
        <v>40</v>
      </c>
      <c r="IG19" s="31" t="s">
        <v>41</v>
      </c>
      <c r="IH19" s="31">
        <v>213</v>
      </c>
      <c r="II19" s="31" t="s">
        <v>37</v>
      </c>
    </row>
    <row r="20" spans="1:243" s="30" customFormat="1" ht="45">
      <c r="A20" s="86">
        <v>4</v>
      </c>
      <c r="B20" s="80" t="s">
        <v>62</v>
      </c>
      <c r="C20" s="82" t="s">
        <v>81</v>
      </c>
      <c r="D20" s="81">
        <v>99</v>
      </c>
      <c r="E20" s="81" t="s">
        <v>76</v>
      </c>
      <c r="F20" s="66">
        <v>10</v>
      </c>
      <c r="G20" s="32"/>
      <c r="H20" s="32"/>
      <c r="I20" s="19" t="s">
        <v>38</v>
      </c>
      <c r="J20" s="21">
        <f>IF(I20="Less(-)",-1,1)</f>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total_amount_ba($B$2,$D$2,D20,F20,J20,K20,M20)</f>
        <v>0</v>
      </c>
      <c r="BB20" s="63">
        <f>BA20+SUM(N20:AZ20)</f>
        <v>0</v>
      </c>
      <c r="BC20" s="29" t="str">
        <f>SpellNumber(L20,BB20)</f>
        <v>INR Zero Only</v>
      </c>
      <c r="IE20" s="31">
        <v>2</v>
      </c>
      <c r="IF20" s="31" t="s">
        <v>34</v>
      </c>
      <c r="IG20" s="31" t="s">
        <v>42</v>
      </c>
      <c r="IH20" s="31">
        <v>10</v>
      </c>
      <c r="II20" s="31" t="s">
        <v>37</v>
      </c>
    </row>
    <row r="21" spans="1:243" s="30" customFormat="1" ht="75">
      <c r="A21" s="86">
        <v>5</v>
      </c>
      <c r="B21" s="80" t="s">
        <v>63</v>
      </c>
      <c r="C21" s="82" t="s">
        <v>82</v>
      </c>
      <c r="D21" s="81">
        <v>75</v>
      </c>
      <c r="E21" s="81" t="s">
        <v>76</v>
      </c>
      <c r="F21" s="66">
        <v>10</v>
      </c>
      <c r="G21" s="32"/>
      <c r="H21" s="32"/>
      <c r="I21" s="19" t="s">
        <v>38</v>
      </c>
      <c r="J21" s="21">
        <f>IF(I21="Less(-)",-1,1)</f>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total_amount_ba($B$2,$D$2,D21,F21,J21,K21,M21)</f>
        <v>0</v>
      </c>
      <c r="BB21" s="63">
        <f>BA21+SUM(N21:AZ21)</f>
        <v>0</v>
      </c>
      <c r="BC21" s="29" t="str">
        <f>SpellNumber(L21,BB21)</f>
        <v>INR Zero Only</v>
      </c>
      <c r="IE21" s="31">
        <v>3</v>
      </c>
      <c r="IF21" s="31" t="s">
        <v>43</v>
      </c>
      <c r="IG21" s="31" t="s">
        <v>44</v>
      </c>
      <c r="IH21" s="31">
        <v>10</v>
      </c>
      <c r="II21" s="31" t="s">
        <v>37</v>
      </c>
    </row>
    <row r="22" spans="1:243" s="30" customFormat="1" ht="60">
      <c r="A22" s="86">
        <v>6</v>
      </c>
      <c r="B22" s="80" t="s">
        <v>64</v>
      </c>
      <c r="C22" s="82" t="s">
        <v>83</v>
      </c>
      <c r="D22" s="85"/>
      <c r="E22" s="81"/>
      <c r="F22" s="19"/>
      <c r="G22" s="20"/>
      <c r="H22" s="20"/>
      <c r="I22" s="19"/>
      <c r="J22" s="21"/>
      <c r="K22" s="22"/>
      <c r="L22" s="22"/>
      <c r="M22" s="23"/>
      <c r="N22" s="24"/>
      <c r="O22" s="24"/>
      <c r="P22" s="25"/>
      <c r="Q22" s="24"/>
      <c r="R22" s="24"/>
      <c r="S22" s="2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7"/>
      <c r="BB22" s="28"/>
      <c r="BC22" s="29"/>
      <c r="IE22" s="31">
        <v>1.01</v>
      </c>
      <c r="IF22" s="31" t="s">
        <v>39</v>
      </c>
      <c r="IG22" s="31" t="s">
        <v>35</v>
      </c>
      <c r="IH22" s="31">
        <v>123.223</v>
      </c>
      <c r="II22" s="31" t="s">
        <v>37</v>
      </c>
    </row>
    <row r="23" spans="1:243" s="30" customFormat="1" ht="33.75" customHeight="1">
      <c r="A23" s="86">
        <v>6.1</v>
      </c>
      <c r="B23" s="80" t="s">
        <v>65</v>
      </c>
      <c r="C23" s="82" t="s">
        <v>84</v>
      </c>
      <c r="D23" s="81">
        <v>5</v>
      </c>
      <c r="E23" s="81" t="s">
        <v>76</v>
      </c>
      <c r="F23" s="66">
        <v>100</v>
      </c>
      <c r="G23" s="32"/>
      <c r="H23" s="32"/>
      <c r="I23" s="19" t="s">
        <v>38</v>
      </c>
      <c r="J23" s="21">
        <f aca="true" t="shared" si="0" ref="J22:J32">IF(I23="Less(-)",-1,1)</f>
        <v>1</v>
      </c>
      <c r="K23" s="22" t="s">
        <v>48</v>
      </c>
      <c r="L23" s="22" t="s">
        <v>7</v>
      </c>
      <c r="M23" s="65"/>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3">
        <f aca="true" t="shared" si="1" ref="BA23:BA32">total_amount_ba($B$2,$D$2,D23,F23,J23,K23,M23)</f>
        <v>0</v>
      </c>
      <c r="BB23" s="63">
        <f aca="true" t="shared" si="2" ref="BB23:BB32">BA23+SUM(N23:AZ23)</f>
        <v>0</v>
      </c>
      <c r="BC23" s="29" t="str">
        <f aca="true" t="shared" si="3" ref="BC23:BC32">SpellNumber(L23,BB23)</f>
        <v>INR Zero Only</v>
      </c>
      <c r="IE23" s="31">
        <v>1.02</v>
      </c>
      <c r="IF23" s="31" t="s">
        <v>40</v>
      </c>
      <c r="IG23" s="31" t="s">
        <v>41</v>
      </c>
      <c r="IH23" s="31">
        <v>213</v>
      </c>
      <c r="II23" s="31" t="s">
        <v>37</v>
      </c>
    </row>
    <row r="24" spans="1:243" s="30" customFormat="1" ht="45">
      <c r="A24" s="86">
        <v>7</v>
      </c>
      <c r="B24" s="80" t="s">
        <v>66</v>
      </c>
      <c r="C24" s="82" t="s">
        <v>85</v>
      </c>
      <c r="D24" s="81">
        <v>10</v>
      </c>
      <c r="E24" s="81" t="s">
        <v>76</v>
      </c>
      <c r="F24" s="66">
        <v>10</v>
      </c>
      <c r="G24" s="32"/>
      <c r="H24" s="32"/>
      <c r="I24" s="19" t="s">
        <v>38</v>
      </c>
      <c r="J24" s="21">
        <f t="shared" si="0"/>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t="shared" si="1"/>
        <v>0</v>
      </c>
      <c r="BB24" s="63">
        <f t="shared" si="2"/>
        <v>0</v>
      </c>
      <c r="BC24" s="29" t="str">
        <f t="shared" si="3"/>
        <v>INR Zero Only</v>
      </c>
      <c r="IE24" s="31">
        <v>2</v>
      </c>
      <c r="IF24" s="31" t="s">
        <v>34</v>
      </c>
      <c r="IG24" s="31" t="s">
        <v>42</v>
      </c>
      <c r="IH24" s="31">
        <v>10</v>
      </c>
      <c r="II24" s="31" t="s">
        <v>37</v>
      </c>
    </row>
    <row r="25" spans="1:243" s="30" customFormat="1" ht="75">
      <c r="A25" s="86">
        <v>8</v>
      </c>
      <c r="B25" s="80" t="s">
        <v>67</v>
      </c>
      <c r="C25" s="82" t="s">
        <v>86</v>
      </c>
      <c r="D25" s="85"/>
      <c r="E25" s="81"/>
      <c r="F25" s="19"/>
      <c r="G25" s="20"/>
      <c r="H25" s="20"/>
      <c r="I25" s="19"/>
      <c r="J25" s="21"/>
      <c r="K25" s="22"/>
      <c r="L25" s="22"/>
      <c r="M25" s="23"/>
      <c r="N25" s="24"/>
      <c r="O25" s="24"/>
      <c r="P25" s="25"/>
      <c r="Q25" s="24"/>
      <c r="R25" s="24"/>
      <c r="S25" s="26"/>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7"/>
      <c r="BB25" s="28"/>
      <c r="BC25" s="29"/>
      <c r="IE25" s="31">
        <v>3</v>
      </c>
      <c r="IF25" s="31" t="s">
        <v>43</v>
      </c>
      <c r="IG25" s="31" t="s">
        <v>44</v>
      </c>
      <c r="IH25" s="31">
        <v>10</v>
      </c>
      <c r="II25" s="31" t="s">
        <v>37</v>
      </c>
    </row>
    <row r="26" spans="1:243" s="30" customFormat="1" ht="15">
      <c r="A26" s="86">
        <v>8.1</v>
      </c>
      <c r="B26" s="80" t="s">
        <v>68</v>
      </c>
      <c r="C26" s="82" t="s">
        <v>87</v>
      </c>
      <c r="D26" s="81">
        <v>120</v>
      </c>
      <c r="E26" s="81" t="s">
        <v>77</v>
      </c>
      <c r="F26" s="66">
        <v>10</v>
      </c>
      <c r="G26" s="32"/>
      <c r="H26" s="32"/>
      <c r="I26" s="19" t="s">
        <v>38</v>
      </c>
      <c r="J26" s="21">
        <f t="shared" si="0"/>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 t="shared" si="1"/>
        <v>0</v>
      </c>
      <c r="BB26" s="63">
        <f t="shared" si="2"/>
        <v>0</v>
      </c>
      <c r="BC26" s="29" t="str">
        <f t="shared" si="3"/>
        <v>INR Zero Only</v>
      </c>
      <c r="IE26" s="31">
        <v>1.01</v>
      </c>
      <c r="IF26" s="31" t="s">
        <v>39</v>
      </c>
      <c r="IG26" s="31" t="s">
        <v>35</v>
      </c>
      <c r="IH26" s="31">
        <v>123.223</v>
      </c>
      <c r="II26" s="31" t="s">
        <v>37</v>
      </c>
    </row>
    <row r="27" spans="1:243" s="30" customFormat="1" ht="45">
      <c r="A27" s="86">
        <v>9</v>
      </c>
      <c r="B27" s="87" t="s">
        <v>69</v>
      </c>
      <c r="C27" s="82" t="s">
        <v>88</v>
      </c>
      <c r="D27" s="81">
        <v>75</v>
      </c>
      <c r="E27" s="81" t="s">
        <v>78</v>
      </c>
      <c r="F27" s="66">
        <v>10</v>
      </c>
      <c r="G27" s="32"/>
      <c r="H27" s="32"/>
      <c r="I27" s="19" t="s">
        <v>38</v>
      </c>
      <c r="J27" s="21">
        <f t="shared" si="0"/>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7"/>
      <c r="AV27" s="36"/>
      <c r="AW27" s="36"/>
      <c r="AX27" s="36"/>
      <c r="AY27" s="36"/>
      <c r="AZ27" s="36"/>
      <c r="BA27" s="63">
        <f t="shared" si="1"/>
        <v>0</v>
      </c>
      <c r="BB27" s="63">
        <f t="shared" si="2"/>
        <v>0</v>
      </c>
      <c r="BC27" s="29" t="str">
        <f t="shared" si="3"/>
        <v>INR Zero Only</v>
      </c>
      <c r="IE27" s="31">
        <v>1.02</v>
      </c>
      <c r="IF27" s="31" t="s">
        <v>40</v>
      </c>
      <c r="IG27" s="31" t="s">
        <v>41</v>
      </c>
      <c r="IH27" s="31">
        <v>213</v>
      </c>
      <c r="II27" s="31" t="s">
        <v>37</v>
      </c>
    </row>
    <row r="28" spans="1:243" s="30" customFormat="1" ht="45">
      <c r="A28" s="86">
        <v>10</v>
      </c>
      <c r="B28" s="87" t="s">
        <v>70</v>
      </c>
      <c r="C28" s="82" t="s">
        <v>89</v>
      </c>
      <c r="D28" s="81">
        <v>50</v>
      </c>
      <c r="E28" s="81" t="s">
        <v>76</v>
      </c>
      <c r="F28" s="66">
        <v>10</v>
      </c>
      <c r="G28" s="32"/>
      <c r="H28" s="32"/>
      <c r="I28" s="19" t="s">
        <v>38</v>
      </c>
      <c r="J28" s="21">
        <f t="shared" si="0"/>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1"/>
        <v>0</v>
      </c>
      <c r="BB28" s="63">
        <f t="shared" si="2"/>
        <v>0</v>
      </c>
      <c r="BC28" s="29" t="str">
        <f t="shared" si="3"/>
        <v>INR Zero Only</v>
      </c>
      <c r="IE28" s="31">
        <v>2</v>
      </c>
      <c r="IF28" s="31" t="s">
        <v>34</v>
      </c>
      <c r="IG28" s="31" t="s">
        <v>42</v>
      </c>
      <c r="IH28" s="31">
        <v>10</v>
      </c>
      <c r="II28" s="31" t="s">
        <v>37</v>
      </c>
    </row>
    <row r="29" spans="1:243" s="30" customFormat="1" ht="135">
      <c r="A29" s="88">
        <v>11</v>
      </c>
      <c r="B29" s="89" t="s">
        <v>71</v>
      </c>
      <c r="C29" s="82" t="s">
        <v>90</v>
      </c>
      <c r="D29" s="85">
        <v>10</v>
      </c>
      <c r="E29" s="85" t="s">
        <v>76</v>
      </c>
      <c r="F29" s="66">
        <v>10</v>
      </c>
      <c r="G29" s="32"/>
      <c r="H29" s="32"/>
      <c r="I29" s="19" t="s">
        <v>38</v>
      </c>
      <c r="J29" s="21">
        <f t="shared" si="0"/>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1"/>
        <v>0</v>
      </c>
      <c r="BB29" s="63">
        <f t="shared" si="2"/>
        <v>0</v>
      </c>
      <c r="BC29" s="29" t="str">
        <f t="shared" si="3"/>
        <v>INR Zero Only</v>
      </c>
      <c r="IE29" s="31">
        <v>3</v>
      </c>
      <c r="IF29" s="31" t="s">
        <v>43</v>
      </c>
      <c r="IG29" s="31" t="s">
        <v>44</v>
      </c>
      <c r="IH29" s="31">
        <v>10</v>
      </c>
      <c r="II29" s="31" t="s">
        <v>37</v>
      </c>
    </row>
    <row r="30" spans="1:243" s="30" customFormat="1" ht="120">
      <c r="A30" s="88">
        <v>12</v>
      </c>
      <c r="B30" s="89" t="s">
        <v>72</v>
      </c>
      <c r="C30" s="82" t="s">
        <v>91</v>
      </c>
      <c r="D30" s="85">
        <v>2</v>
      </c>
      <c r="E30" s="85" t="s">
        <v>76</v>
      </c>
      <c r="F30" s="66">
        <v>10</v>
      </c>
      <c r="G30" s="32"/>
      <c r="H30" s="32"/>
      <c r="I30" s="19" t="s">
        <v>38</v>
      </c>
      <c r="J30" s="21">
        <f t="shared" si="0"/>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 t="shared" si="1"/>
        <v>0</v>
      </c>
      <c r="BB30" s="63">
        <f t="shared" si="2"/>
        <v>0</v>
      </c>
      <c r="BC30" s="29" t="str">
        <f t="shared" si="3"/>
        <v>INR Zero Only</v>
      </c>
      <c r="IE30" s="31">
        <v>1.01</v>
      </c>
      <c r="IF30" s="31" t="s">
        <v>39</v>
      </c>
      <c r="IG30" s="31" t="s">
        <v>35</v>
      </c>
      <c r="IH30" s="31">
        <v>123.223</v>
      </c>
      <c r="II30" s="31" t="s">
        <v>37</v>
      </c>
    </row>
    <row r="31" spans="1:243" s="30" customFormat="1" ht="135">
      <c r="A31" s="83">
        <v>13</v>
      </c>
      <c r="B31" s="90" t="s">
        <v>73</v>
      </c>
      <c r="C31" s="82" t="s">
        <v>92</v>
      </c>
      <c r="D31" s="81">
        <v>14</v>
      </c>
      <c r="E31" s="81" t="s">
        <v>76</v>
      </c>
      <c r="F31" s="66">
        <v>10</v>
      </c>
      <c r="G31" s="32"/>
      <c r="H31" s="32"/>
      <c r="I31" s="19" t="s">
        <v>38</v>
      </c>
      <c r="J31" s="21">
        <f t="shared" si="0"/>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1"/>
        <v>0</v>
      </c>
      <c r="BB31" s="63">
        <f t="shared" si="2"/>
        <v>0</v>
      </c>
      <c r="BC31" s="29" t="str">
        <f t="shared" si="3"/>
        <v>INR Zero Only</v>
      </c>
      <c r="IE31" s="31">
        <v>1.02</v>
      </c>
      <c r="IF31" s="31" t="s">
        <v>40</v>
      </c>
      <c r="IG31" s="31" t="s">
        <v>41</v>
      </c>
      <c r="IH31" s="31">
        <v>213</v>
      </c>
      <c r="II31" s="31" t="s">
        <v>37</v>
      </c>
    </row>
    <row r="32" spans="1:243" s="30" customFormat="1" ht="105">
      <c r="A32" s="83">
        <v>14</v>
      </c>
      <c r="B32" s="90" t="s">
        <v>74</v>
      </c>
      <c r="C32" s="82" t="s">
        <v>93</v>
      </c>
      <c r="D32" s="81">
        <v>10</v>
      </c>
      <c r="E32" s="81" t="s">
        <v>76</v>
      </c>
      <c r="F32" s="66">
        <v>10</v>
      </c>
      <c r="G32" s="32"/>
      <c r="H32" s="32"/>
      <c r="I32" s="19" t="s">
        <v>38</v>
      </c>
      <c r="J32" s="21">
        <f t="shared" si="0"/>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 t="shared" si="1"/>
        <v>0</v>
      </c>
      <c r="BB32" s="63">
        <f t="shared" si="2"/>
        <v>0</v>
      </c>
      <c r="BC32" s="29" t="str">
        <f t="shared" si="3"/>
        <v>INR Zero Only</v>
      </c>
      <c r="IE32" s="31">
        <v>2</v>
      </c>
      <c r="IF32" s="31" t="s">
        <v>34</v>
      </c>
      <c r="IG32" s="31" t="s">
        <v>42</v>
      </c>
      <c r="IH32" s="31">
        <v>10</v>
      </c>
      <c r="II32" s="31" t="s">
        <v>37</v>
      </c>
    </row>
    <row r="33" spans="1:243" s="30" customFormat="1" ht="120">
      <c r="A33" s="83">
        <v>15</v>
      </c>
      <c r="B33" s="90" t="s">
        <v>75</v>
      </c>
      <c r="C33" s="82" t="s">
        <v>94</v>
      </c>
      <c r="D33" s="81">
        <v>75</v>
      </c>
      <c r="E33" s="81" t="s">
        <v>76</v>
      </c>
      <c r="F33" s="66">
        <v>10</v>
      </c>
      <c r="G33" s="32"/>
      <c r="H33" s="32"/>
      <c r="I33" s="19" t="s">
        <v>38</v>
      </c>
      <c r="J33" s="21">
        <f>IF(I33="Less(-)",-1,1)</f>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total_amount_ba($B$2,$D$2,D33,F33,J33,K33,M33)</f>
        <v>0</v>
      </c>
      <c r="BB33" s="63">
        <f>BA33+SUM(N33:AZ33)</f>
        <v>0</v>
      </c>
      <c r="BC33" s="29" t="str">
        <f>SpellNumber(L33,BB33)</f>
        <v>INR Zero Only</v>
      </c>
      <c r="IE33" s="31">
        <v>3</v>
      </c>
      <c r="IF33" s="31" t="s">
        <v>43</v>
      </c>
      <c r="IG33" s="31" t="s">
        <v>44</v>
      </c>
      <c r="IH33" s="31">
        <v>10</v>
      </c>
      <c r="II33" s="31" t="s">
        <v>37</v>
      </c>
    </row>
    <row r="34" spans="1:243" s="30" customFormat="1" ht="33" customHeight="1">
      <c r="A34" s="38" t="s">
        <v>46</v>
      </c>
      <c r="B34" s="39"/>
      <c r="C34" s="40"/>
      <c r="D34" s="41"/>
      <c r="E34" s="41"/>
      <c r="F34" s="41"/>
      <c r="G34" s="41"/>
      <c r="H34" s="42"/>
      <c r="I34" s="42"/>
      <c r="J34" s="42"/>
      <c r="K34" s="42"/>
      <c r="L34" s="43"/>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64">
        <f>SUM(BA13:BA33)</f>
        <v>0</v>
      </c>
      <c r="BB34" s="64">
        <f>SUM(BB13:BB33)</f>
        <v>0</v>
      </c>
      <c r="BC34" s="29" t="str">
        <f>SpellNumber($E$2,BB34)</f>
        <v>INR Zero Only</v>
      </c>
      <c r="IE34" s="31">
        <v>4</v>
      </c>
      <c r="IF34" s="31" t="s">
        <v>40</v>
      </c>
      <c r="IG34" s="31" t="s">
        <v>45</v>
      </c>
      <c r="IH34" s="31">
        <v>10</v>
      </c>
      <c r="II34" s="31" t="s">
        <v>37</v>
      </c>
    </row>
    <row r="35" spans="1:243" s="54" customFormat="1" ht="39" customHeight="1" hidden="1">
      <c r="A35" s="39" t="s">
        <v>50</v>
      </c>
      <c r="B35" s="45"/>
      <c r="C35" s="46"/>
      <c r="D35" s="47"/>
      <c r="E35" s="48" t="s">
        <v>47</v>
      </c>
      <c r="F35" s="61"/>
      <c r="G35" s="49"/>
      <c r="H35" s="50"/>
      <c r="I35" s="50"/>
      <c r="J35" s="50"/>
      <c r="K35" s="51"/>
      <c r="L35" s="52"/>
      <c r="M35" s="53"/>
      <c r="O35" s="30"/>
      <c r="P35" s="30"/>
      <c r="Q35" s="30"/>
      <c r="R35" s="30"/>
      <c r="S35" s="30"/>
      <c r="BA35" s="59">
        <f>IF(ISBLANK(F35),0,IF(E35="Excess (+)",ROUND(BA34+(BA34*F35),2),IF(E35="Less (-)",ROUND(BA34+(BA34*F35*(-1)),2),0)))</f>
        <v>0</v>
      </c>
      <c r="BB35" s="60">
        <f>ROUND(BA35,0)</f>
        <v>0</v>
      </c>
      <c r="BC35" s="29" t="str">
        <f>SpellNumber(L35,BB35)</f>
        <v> Zero Only</v>
      </c>
      <c r="IE35" s="55"/>
      <c r="IF35" s="55"/>
      <c r="IG35" s="55"/>
      <c r="IH35" s="55"/>
      <c r="II35" s="55"/>
    </row>
    <row r="36" spans="1:243" s="54" customFormat="1" ht="51" customHeight="1">
      <c r="A36" s="38" t="s">
        <v>49</v>
      </c>
      <c r="B36" s="38"/>
      <c r="C36" s="70" t="str">
        <f>SpellNumber($E$2,BB34)</f>
        <v>INR Zero Only</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2"/>
      <c r="IE36" s="55"/>
      <c r="IF36" s="55"/>
      <c r="IG36" s="55"/>
      <c r="IH36" s="55"/>
      <c r="II36" s="55"/>
    </row>
    <row r="37" spans="3:243" s="14" customFormat="1" ht="14.25">
      <c r="C37" s="56"/>
      <c r="D37" s="56"/>
      <c r="E37" s="56"/>
      <c r="F37" s="56"/>
      <c r="G37" s="56"/>
      <c r="H37" s="56"/>
      <c r="I37" s="56"/>
      <c r="J37" s="56"/>
      <c r="K37" s="56"/>
      <c r="L37" s="56"/>
      <c r="M37" s="56"/>
      <c r="O37" s="56"/>
      <c r="BA37" s="56"/>
      <c r="BC37" s="56"/>
      <c r="IE37" s="15"/>
      <c r="IF37" s="15"/>
      <c r="IG37" s="15"/>
      <c r="IH37" s="15"/>
      <c r="II37" s="15"/>
    </row>
  </sheetData>
  <sheetProtection password="EEC8" sheet="1" selectLockedCells="1"/>
  <mergeCells count="8">
    <mergeCell ref="A9:BC9"/>
    <mergeCell ref="C36:BC3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list" allowBlank="1" showInputMessage="1" showErrorMessage="1" sqref="L13 L14 L15 L16 L17 L18 L19 L20 L21 L22 L23 L24 L25 L26 L27 L28 L29 L30 L31 L32 L33">
      <formula1>"INR"</formula1>
    </dataValidation>
    <dataValidation allowBlank="1" showInputMessage="1" showErrorMessage="1" promptTitle="Addition / Deduction" prompt="Please Choose the correct One" sqref="J13:J33"/>
    <dataValidation type="list" showInputMessage="1" showErrorMessage="1" sqref="I13:I33">
      <formula1>"Excess(+), Less(-)"</formula1>
    </dataValidation>
    <dataValidation type="decimal" allowBlank="1" showInputMessage="1" showErrorMessage="1" errorTitle="Invalid Entry" error="Only Numeric Values are allowed. " sqref="A13:A33">
      <formula1>0</formula1>
      <formula2>999999999999999</formula2>
    </dataValidation>
    <dataValidation allowBlank="1" showInputMessage="1" showErrorMessage="1" promptTitle="Item Description" prompt="Please enter Item Description in text" sqref="B27:B32"/>
    <dataValidation allowBlank="1" showInputMessage="1" showErrorMessage="1" promptTitle="Itemcode/Make" prompt="Please enter text" sqref="C13:C33"/>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Units" prompt="Please enter Units in text" sqref="E13:E33"/>
    <dataValidation type="decimal" allowBlank="1" showInputMessage="1" showErrorMessage="1" promptTitle="Quantity" prompt="Please enter the Quantity for this item. " errorTitle="Invalid Entry" error="Only Numeric Values are allowed. " sqref="D13:D33 F13:F3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26:M33 M23:M24 M17 M19:M2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ustomHeight="1">
      <c r="E6" s="79" t="s">
        <v>2</v>
      </c>
      <c r="F6" s="79"/>
      <c r="G6" s="79"/>
      <c r="H6" s="79"/>
      <c r="I6" s="79"/>
      <c r="J6" s="79"/>
      <c r="K6" s="79"/>
    </row>
    <row r="7" spans="5:11" ht="14.25" customHeight="1">
      <c r="E7" s="79"/>
      <c r="F7" s="79"/>
      <c r="G7" s="79"/>
      <c r="H7" s="79"/>
      <c r="I7" s="79"/>
      <c r="J7" s="79"/>
      <c r="K7" s="79"/>
    </row>
    <row r="8" spans="5:11" ht="14.25" customHeight="1">
      <c r="E8" s="79"/>
      <c r="F8" s="79"/>
      <c r="G8" s="79"/>
      <c r="H8" s="79"/>
      <c r="I8" s="79"/>
      <c r="J8" s="79"/>
      <c r="K8" s="79"/>
    </row>
    <row r="9" spans="5:11" ht="14.25" customHeight="1">
      <c r="E9" s="79"/>
      <c r="F9" s="79"/>
      <c r="G9" s="79"/>
      <c r="H9" s="79"/>
      <c r="I9" s="79"/>
      <c r="J9" s="79"/>
      <c r="K9" s="79"/>
    </row>
    <row r="10" spans="5:11" ht="14.25" customHeight="1">
      <c r="E10" s="79"/>
      <c r="F10" s="79"/>
      <c r="G10" s="79"/>
      <c r="H10" s="79"/>
      <c r="I10" s="79"/>
      <c r="J10" s="79"/>
      <c r="K10" s="79"/>
    </row>
    <row r="11" spans="5:11" ht="14.25" customHeight="1">
      <c r="E11" s="79"/>
      <c r="F11" s="79"/>
      <c r="G11" s="79"/>
      <c r="H11" s="79"/>
      <c r="I11" s="79"/>
      <c r="J11" s="79"/>
      <c r="K11" s="79"/>
    </row>
    <row r="12" spans="5:11" ht="14.25" customHeight="1">
      <c r="E12" s="79"/>
      <c r="F12" s="79"/>
      <c r="G12" s="79"/>
      <c r="H12" s="79"/>
      <c r="I12" s="79"/>
      <c r="J12" s="79"/>
      <c r="K12" s="79"/>
    </row>
    <row r="13" spans="5:11" ht="14.25" customHeight="1">
      <c r="E13" s="79"/>
      <c r="F13" s="79"/>
      <c r="G13" s="79"/>
      <c r="H13" s="79"/>
      <c r="I13" s="79"/>
      <c r="J13" s="79"/>
      <c r="K13" s="79"/>
    </row>
    <row r="14" spans="5:11" ht="14.25" customHeight="1">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2021-09-13T06:34:57Z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