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<sst xmlns="http://schemas.openxmlformats.org/spreadsheetml/2006/main" count="316" uniqueCount="105">
  <si>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</si>
  <si>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</si>
  <si>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</si>
  <si>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</si>
  <si>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</si>
  <si>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</si>
  <si>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</si>
  <si>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</si>
  <si>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</si>
  <si>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</si>
  <si>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</si>
  <si>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</si>
  <si>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</si>
  <si>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</si>
  <si>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</si>
  <si>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</si>
  <si>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</si>
  <si>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</si>
  <si>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</si>
  <si>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</si>
  <si>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</si>
  <si>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</si>
  <si>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</si>
  <si>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</si>
  <si>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</si>
  <si>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</si>
  <si>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</si>
  <si>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</si>
  <si>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</si>
  <si>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</si>
  <si>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</si>
  <si>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</si>
  <si>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</si>
  <si>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</si>
  <si>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</si>
  <si>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</si>
  <si>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</si>
  <si>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</si>
  <si>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</si>
  <si>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</si>
  <si>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</si>
  <si>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</si>
  <si>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</si>
  <si>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</si>
  <si>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</si>
  <si>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</si>
  <si>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</si>
  <si>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</si>
  <si>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</si>
  <si>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</si>
  <si>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</si>
  <si>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</si>
  <si>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</si>
  <si>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</si>
  <si>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</si>
  <si>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Laying of one number PVC insulated and PVC sheathed / XLPE power cable of 1.1 KV grade of following size direct in ground including excavation, sand cushioning, protective covering and refilling the trench etc as required.</t>
  </si>
  <si>
    <t>Above 35 sq. mm and upto 95 sq. mm</t>
  </si>
  <si>
    <t>Above 95 sq. mm and upto 185 sq. mm</t>
  </si>
  <si>
    <t>Laying of one number PVC insulated and PVC sheathed / XLPE power cable of 1.1 KV grade of following size in the existing RCC/ HUME/ METAL pipe as required.</t>
  </si>
  <si>
    <t>Laying of one number PVC insulated and PVC sheathed / XLPE power cable of 1.1 KV grade of following size in the existing masonry open duct as required.</t>
  </si>
  <si>
    <t>Supplying and fixing cable route marker with 10 cm X 10 cm X 5 mm thick G.I. plate with inscription there on, bolted /welded to 35 mm X 35 mm X 6 mm angle iron, 60 cm long and fixing the same in ground as required.</t>
  </si>
  <si>
    <t>Supplying and making end termination with brass compression gland and aluminium lugs for following size of PVC insulated and PVC sheathed / XLPE aluminium conductor cable of 1.1 KV grade as required.</t>
  </si>
  <si>
    <t>3½ X 50 sq. mm (35mm)</t>
  </si>
  <si>
    <t>3½ X 120 sq. mm (38mm)</t>
  </si>
  <si>
    <t>Supplying and making straight through joint with heat shrinkable kit including ferrules and other jointing materials for following size of PVC insulated and PVC sheathed / XLPE aluminium conductor cable of 1.1 KV grade as required.</t>
  </si>
  <si>
    <t>3½ X 50 sq. mm</t>
  </si>
  <si>
    <t>3½ X 120 sq. mm</t>
  </si>
  <si>
    <t>Providing, laying and fixing following dia G.I. pipe (medium class) in ground complete with G.I. fittings including trenching(75 cm deep)and re-filling etc as required</t>
  </si>
  <si>
    <t>50 mm dia</t>
  </si>
  <si>
    <t>65 mm dia</t>
  </si>
  <si>
    <t xml:space="preserve">Supplying of one No. PVC insulated &amp; PVC sheathed /  XLPE power cables size 3½ X 120 sq. mm  (heavy duty) aluminium conductor, steel  armoured cable of 1.1kV grade as per IS:7098 (Part-I)  as reqd complete </t>
  </si>
  <si>
    <t>Supplying of one No. PVC insulated &amp; PVC sheathed /  XLPE power cables size 3½ X 50 sq. mm  (heavy duty) aluminium conductor, steel  armoured cable of 1.1kV grade as per IS:7098 (Part-I)  as reqd complete</t>
  </si>
  <si>
    <t>Digging cable  trench for taking out cable and refilling , watering ,ramming the sameafter taking out cable as reqd complete.</t>
  </si>
  <si>
    <t>Lifting removing cable exceeding 35 sq.mm. but not exceeding 95sq.mm. size from trench /clamps, making role &amp; depositing the same in store I/c cartage.as per requirement.</t>
  </si>
  <si>
    <t>Lifting removing cable exceeding 95 sq.mm. but not exceeding 185sq.mm. size from trench /clamps, making role &amp; depositing the same in store I/c cartage.as per requirement.</t>
  </si>
  <si>
    <t>Locating fault in the cable lines with fault locator and meggaring etc and rectifying removing &amp; restoring the same and making good the damages etc as required.</t>
  </si>
  <si>
    <t>Locating fault in the cable lines with meggar etc and rectifying removing &amp; restoring the same and making good the damages etc as required.</t>
  </si>
  <si>
    <t>Dismentling and refixing brass compression type gland up to 400 sq. mm. cable</t>
  </si>
  <si>
    <t>Mtr</t>
  </si>
  <si>
    <t xml:space="preserve">Each </t>
  </si>
  <si>
    <t xml:space="preserve">Name of Work:  Repairing / replacement of damaged DG supply cable of DTW no. 11 near SS#7 and DTW no. 10 near VH Extn.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</si>
  <si>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</si>
  <si>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</si>
  <si>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</si>
  <si>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</si>
  <si>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</si>
  <si>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</si>
  <si>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</si>
  <si>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</si>
  <si>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</si>
  <si>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</si>
  <si>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</si>
  <si>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</si>
  <si>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</si>
  <si>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</si>
  <si>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</si>
  <si>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</si>
  <si>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</si>
  <si>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</si>
  <si>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</si>
  <si>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</si>
  <si>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</si>
  <si>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</si>
  <si>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Tender Inviting Authority: Executive Engineer (Elect. &amp; A.C)</t>
  </si>
  <si>
    <t>Contract No:  44/Elect/2021/362          dated: 10.09.2021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</si>
</sst>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Arial"/>
      <family val="2"/>
    </font>
    <font>
      <sz val="11"/>
      <color indexed="8"/>
      <name val="Book Antiqua"/>
      <family val="1"/>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sz val="11"/>
      <color theme="1"/>
      <name val="Book Antiqua"/>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2" fontId="17" fillId="0" borderId="13" xfId="0" applyNumberFormat="1" applyFont="1" applyFill="1" applyBorder="1" applyAlignment="1">
      <alignment horizontal="center" vertical="center" wrapText="1"/>
    </xf>
    <xf numFmtId="0" fontId="72" fillId="0" borderId="13" xfId="58" applyNumberFormat="1" applyFont="1" applyFill="1" applyBorder="1" applyAlignment="1">
      <alignment horizontal="left" vertical="top" wrapText="1" readingOrder="1"/>
      <protection/>
    </xf>
    <xf numFmtId="0" fontId="17" fillId="0" borderId="13" xfId="0" applyFont="1" applyFill="1" applyBorder="1" applyAlignment="1">
      <alignment horizontal="justify" vertical="top"/>
    </xf>
    <xf numFmtId="0" fontId="17" fillId="0" borderId="13" xfId="0" applyFont="1" applyFill="1" applyBorder="1" applyAlignment="1">
      <alignment horizontal="justify" vertical="top" wrapText="1"/>
    </xf>
    <xf numFmtId="0" fontId="15" fillId="0" borderId="13" xfId="0" applyFont="1" applyFill="1" applyBorder="1" applyAlignment="1">
      <alignment horizontal="center" vertical="top"/>
    </xf>
    <xf numFmtId="0" fontId="16" fillId="0" borderId="13" xfId="0" applyFont="1" applyFill="1" applyBorder="1" applyAlignment="1">
      <alignment horizontal="justify" vertical="top" wrapText="1"/>
    </xf>
    <xf numFmtId="2" fontId="73" fillId="0" borderId="13" xfId="0" applyNumberFormat="1" applyFont="1" applyFill="1" applyBorder="1" applyAlignment="1">
      <alignment horizontal="center" vertical="center"/>
    </xf>
    <xf numFmtId="0" fontId="73" fillId="0" borderId="13" xfId="0" applyFont="1" applyFill="1" applyBorder="1" applyAlignment="1">
      <alignment horizontal="center" vertical="center"/>
    </xf>
    <xf numFmtId="0" fontId="73" fillId="0" borderId="13" xfId="0" applyFont="1" applyFill="1" applyBorder="1" applyAlignment="1">
      <alignment horizontal="justify" vertical="top" wrapText="1"/>
    </xf>
    <xf numFmtId="0" fontId="73" fillId="0" borderId="13" xfId="0"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3"/>
  <sheetViews>
    <sheetView showGridLines="0" zoomScale="115" zoomScaleNormal="115" zoomScalePageLayoutView="0" workbookViewId="0" topLeftCell="A1">
      <selection activeCell="B8" sqref="B8:BC8"/>
    </sheetView>
  </sheetViews>
  <sheetFormatPr defaultColWidth="9.140625" defaultRowHeight="15"/>
  <cols>
    <col min="1" max="1" width="15.421875" style="56" customWidth="1"/>
    <col min="2" max="2" width="47.8515625" style="56" customWidth="1"/>
    <col min="3" max="3" width="17.7109375" style="56" hidden="1" customWidth="1"/>
    <col min="4" max="4" width="14.57421875" style="56" customWidth="1"/>
    <col min="5" max="5" width="11.2812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4" t="s">
        <v>103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30.75" customHeight="1">
      <c r="A5" s="84" t="s">
        <v>80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104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9" customFormat="1" ht="61.5" customHeight="1">
      <c r="A8" s="8" t="s">
        <v>51</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10"/>
      <c r="IF8" s="10"/>
      <c r="IG8" s="10"/>
      <c r="IH8" s="10"/>
      <c r="II8" s="10"/>
    </row>
    <row r="9" spans="1:243" s="11" customFormat="1" ht="61.5" customHeight="1">
      <c r="A9" s="77" t="s">
        <v>11</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72">
      <c r="A13" s="71">
        <v>1</v>
      </c>
      <c r="B13" s="72" t="s">
        <v>55</v>
      </c>
      <c r="C13" s="68" t="s">
        <v>35</v>
      </c>
      <c r="D13" s="73"/>
      <c r="E13" s="74"/>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15">
      <c r="A14" s="71">
        <v>1.1</v>
      </c>
      <c r="B14" s="69" t="s">
        <v>56</v>
      </c>
      <c r="C14" s="68" t="s">
        <v>41</v>
      </c>
      <c r="D14" s="73">
        <v>325</v>
      </c>
      <c r="E14" s="74" t="s">
        <v>78</v>
      </c>
      <c r="F14" s="66">
        <v>100</v>
      </c>
      <c r="G14" s="32"/>
      <c r="H14" s="20"/>
      <c r="I14" s="19" t="s">
        <v>38</v>
      </c>
      <c r="J14" s="21">
        <f>IF(I14="Less(-)",-1,1)</f>
        <v>1</v>
      </c>
      <c r="K14" s="22" t="s">
        <v>48</v>
      </c>
      <c r="L14" s="22" t="s">
        <v>7</v>
      </c>
      <c r="M14" s="65"/>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3">
        <f>total_amount_ba($B$2,$D$2,D14,F14,J14,K14,M14)</f>
        <v>0</v>
      </c>
      <c r="BB14" s="63">
        <f>BA14+SUM(N14:AZ14)</f>
        <v>0</v>
      </c>
      <c r="BC14" s="29" t="str">
        <f>SpellNumber(L14,BB14)</f>
        <v>INR Zero Only</v>
      </c>
      <c r="IE14" s="31">
        <v>1.01</v>
      </c>
      <c r="IF14" s="31" t="s">
        <v>39</v>
      </c>
      <c r="IG14" s="31" t="s">
        <v>35</v>
      </c>
      <c r="IH14" s="31">
        <v>123.223</v>
      </c>
      <c r="II14" s="31" t="s">
        <v>37</v>
      </c>
    </row>
    <row r="15" spans="1:243" s="30" customFormat="1" ht="15">
      <c r="A15" s="71">
        <v>1.2</v>
      </c>
      <c r="B15" s="69" t="s">
        <v>57</v>
      </c>
      <c r="C15" s="68" t="s">
        <v>42</v>
      </c>
      <c r="D15" s="73">
        <v>325</v>
      </c>
      <c r="E15" s="74" t="s">
        <v>78</v>
      </c>
      <c r="F15" s="66">
        <v>100</v>
      </c>
      <c r="G15" s="32"/>
      <c r="H15" s="32"/>
      <c r="I15" s="19" t="s">
        <v>38</v>
      </c>
      <c r="J15" s="21">
        <f>IF(I15="Less(-)",-1,1)</f>
        <v>1</v>
      </c>
      <c r="K15" s="22" t="s">
        <v>48</v>
      </c>
      <c r="L15" s="22" t="s">
        <v>7</v>
      </c>
      <c r="M15" s="65"/>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3">
        <f>total_amount_ba($B$2,$D$2,D15,F15,J15,K15,M15)</f>
        <v>0</v>
      </c>
      <c r="BB15" s="63">
        <f>BA15+SUM(N15:AZ15)</f>
        <v>0</v>
      </c>
      <c r="BC15" s="29" t="str">
        <f>SpellNumber(L15,BB15)</f>
        <v>INR Zero Only</v>
      </c>
      <c r="IE15" s="31">
        <v>1.02</v>
      </c>
      <c r="IF15" s="31" t="s">
        <v>40</v>
      </c>
      <c r="IG15" s="31" t="s">
        <v>41</v>
      </c>
      <c r="IH15" s="31">
        <v>213</v>
      </c>
      <c r="II15" s="31" t="s">
        <v>37</v>
      </c>
    </row>
    <row r="16" spans="1:243" s="30" customFormat="1" ht="57">
      <c r="A16" s="71">
        <v>2</v>
      </c>
      <c r="B16" s="70" t="s">
        <v>58</v>
      </c>
      <c r="C16" s="68" t="s">
        <v>44</v>
      </c>
      <c r="D16" s="73"/>
      <c r="E16" s="74"/>
      <c r="F16" s="19"/>
      <c r="G16" s="20"/>
      <c r="H16" s="20"/>
      <c r="I16" s="19"/>
      <c r="J16" s="21"/>
      <c r="K16" s="22"/>
      <c r="L16" s="22"/>
      <c r="M16" s="23"/>
      <c r="N16" s="24"/>
      <c r="O16" s="24"/>
      <c r="P16" s="25"/>
      <c r="Q16" s="24"/>
      <c r="R16" s="24"/>
      <c r="S16" s="26"/>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7"/>
      <c r="BB16" s="28"/>
      <c r="BC16" s="29"/>
      <c r="IE16" s="31">
        <v>2</v>
      </c>
      <c r="IF16" s="31" t="s">
        <v>34</v>
      </c>
      <c r="IG16" s="31" t="s">
        <v>42</v>
      </c>
      <c r="IH16" s="31">
        <v>10</v>
      </c>
      <c r="II16" s="31" t="s">
        <v>37</v>
      </c>
    </row>
    <row r="17" spans="1:243" s="30" customFormat="1" ht="15">
      <c r="A17" s="71">
        <v>2.1</v>
      </c>
      <c r="B17" s="69" t="s">
        <v>56</v>
      </c>
      <c r="C17" s="68" t="s">
        <v>45</v>
      </c>
      <c r="D17" s="73">
        <v>50</v>
      </c>
      <c r="E17" s="74" t="s">
        <v>78</v>
      </c>
      <c r="F17" s="66">
        <v>10</v>
      </c>
      <c r="G17" s="32"/>
      <c r="H17" s="32"/>
      <c r="I17" s="19" t="s">
        <v>38</v>
      </c>
      <c r="J17" s="21">
        <f>IF(I17="Less(-)",-1,1)</f>
        <v>1</v>
      </c>
      <c r="K17" s="22" t="s">
        <v>48</v>
      </c>
      <c r="L17" s="22" t="s">
        <v>7</v>
      </c>
      <c r="M17" s="65"/>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3">
        <f>total_amount_ba($B$2,$D$2,D17,F17,J17,K17,M17)</f>
        <v>0</v>
      </c>
      <c r="BB17" s="63">
        <f>BA17+SUM(N17:AZ17)</f>
        <v>0</v>
      </c>
      <c r="BC17" s="29" t="str">
        <f>SpellNumber(L17,BB17)</f>
        <v>INR Zero Only</v>
      </c>
      <c r="IE17" s="31">
        <v>3</v>
      </c>
      <c r="IF17" s="31" t="s">
        <v>43</v>
      </c>
      <c r="IG17" s="31" t="s">
        <v>44</v>
      </c>
      <c r="IH17" s="31">
        <v>10</v>
      </c>
      <c r="II17" s="31" t="s">
        <v>37</v>
      </c>
    </row>
    <row r="18" spans="1:243" s="30" customFormat="1" ht="15">
      <c r="A18" s="71">
        <v>2.2</v>
      </c>
      <c r="B18" s="69" t="s">
        <v>57</v>
      </c>
      <c r="C18" s="68" t="s">
        <v>81</v>
      </c>
      <c r="D18" s="73">
        <v>50</v>
      </c>
      <c r="E18" s="74" t="s">
        <v>78</v>
      </c>
      <c r="F18" s="66">
        <v>10</v>
      </c>
      <c r="G18" s="32"/>
      <c r="H18" s="32"/>
      <c r="I18" s="19" t="s">
        <v>38</v>
      </c>
      <c r="J18" s="21">
        <f>IF(I18="Less(-)",-1,1)</f>
        <v>1</v>
      </c>
      <c r="K18" s="22" t="s">
        <v>48</v>
      </c>
      <c r="L18" s="22" t="s">
        <v>7</v>
      </c>
      <c r="M18" s="65"/>
      <c r="N18" s="33"/>
      <c r="O18" s="33"/>
      <c r="P18" s="34"/>
      <c r="Q18" s="33"/>
      <c r="R18" s="33"/>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3">
        <f>total_amount_ba($B$2,$D$2,D18,F18,J18,K18,M18)</f>
        <v>0</v>
      </c>
      <c r="BB18" s="63">
        <f>BA18+SUM(N18:AZ18)</f>
        <v>0</v>
      </c>
      <c r="BC18" s="29" t="str">
        <f>SpellNumber(L18,BB18)</f>
        <v>INR Zero Only</v>
      </c>
      <c r="IE18" s="31">
        <v>1.01</v>
      </c>
      <c r="IF18" s="31" t="s">
        <v>39</v>
      </c>
      <c r="IG18" s="31" t="s">
        <v>35</v>
      </c>
      <c r="IH18" s="31">
        <v>123.223</v>
      </c>
      <c r="II18" s="31" t="s">
        <v>37</v>
      </c>
    </row>
    <row r="19" spans="1:243" s="30" customFormat="1" ht="57">
      <c r="A19" s="71">
        <v>3</v>
      </c>
      <c r="B19" s="70" t="s">
        <v>59</v>
      </c>
      <c r="C19" s="68" t="s">
        <v>82</v>
      </c>
      <c r="D19" s="73"/>
      <c r="E19" s="74"/>
      <c r="F19" s="19"/>
      <c r="G19" s="20"/>
      <c r="H19" s="20"/>
      <c r="I19" s="19"/>
      <c r="J19" s="21"/>
      <c r="K19" s="22"/>
      <c r="L19" s="22"/>
      <c r="M19" s="23"/>
      <c r="N19" s="24"/>
      <c r="O19" s="24"/>
      <c r="P19" s="25"/>
      <c r="Q19" s="24"/>
      <c r="R19" s="24"/>
      <c r="S19" s="26"/>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7"/>
      <c r="BB19" s="28"/>
      <c r="BC19" s="29"/>
      <c r="IE19" s="31">
        <v>1.02</v>
      </c>
      <c r="IF19" s="31" t="s">
        <v>40</v>
      </c>
      <c r="IG19" s="31" t="s">
        <v>41</v>
      </c>
      <c r="IH19" s="31">
        <v>213</v>
      </c>
      <c r="II19" s="31" t="s">
        <v>37</v>
      </c>
    </row>
    <row r="20" spans="1:243" s="30" customFormat="1" ht="15">
      <c r="A20" s="71">
        <v>3.1</v>
      </c>
      <c r="B20" s="69" t="s">
        <v>56</v>
      </c>
      <c r="C20" s="68" t="s">
        <v>83</v>
      </c>
      <c r="D20" s="73">
        <v>50</v>
      </c>
      <c r="E20" s="74" t="s">
        <v>78</v>
      </c>
      <c r="F20" s="66">
        <v>10</v>
      </c>
      <c r="G20" s="32"/>
      <c r="H20" s="32"/>
      <c r="I20" s="19" t="s">
        <v>38</v>
      </c>
      <c r="J20" s="21">
        <f>IF(I20="Less(-)",-1,1)</f>
        <v>1</v>
      </c>
      <c r="K20" s="22" t="s">
        <v>48</v>
      </c>
      <c r="L20" s="22" t="s">
        <v>7</v>
      </c>
      <c r="M20" s="65"/>
      <c r="N20" s="33"/>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3">
        <f>total_amount_ba($B$2,$D$2,D20,F20,J20,K20,M20)</f>
        <v>0</v>
      </c>
      <c r="BB20" s="63">
        <f>BA20+SUM(N20:AZ20)</f>
        <v>0</v>
      </c>
      <c r="BC20" s="29" t="str">
        <f>SpellNumber(L20,BB20)</f>
        <v>INR Zero Only</v>
      </c>
      <c r="IE20" s="31">
        <v>2</v>
      </c>
      <c r="IF20" s="31" t="s">
        <v>34</v>
      </c>
      <c r="IG20" s="31" t="s">
        <v>42</v>
      </c>
      <c r="IH20" s="31">
        <v>10</v>
      </c>
      <c r="II20" s="31" t="s">
        <v>37</v>
      </c>
    </row>
    <row r="21" spans="1:243" s="30" customFormat="1" ht="15">
      <c r="A21" s="71">
        <v>3.2</v>
      </c>
      <c r="B21" s="69" t="s">
        <v>57</v>
      </c>
      <c r="C21" s="68" t="s">
        <v>84</v>
      </c>
      <c r="D21" s="73">
        <v>50</v>
      </c>
      <c r="E21" s="74" t="s">
        <v>78</v>
      </c>
      <c r="F21" s="66">
        <v>10</v>
      </c>
      <c r="G21" s="32"/>
      <c r="H21" s="32"/>
      <c r="I21" s="19" t="s">
        <v>38</v>
      </c>
      <c r="J21" s="21">
        <f>IF(I21="Less(-)",-1,1)</f>
        <v>1</v>
      </c>
      <c r="K21" s="22" t="s">
        <v>48</v>
      </c>
      <c r="L21" s="22" t="s">
        <v>7</v>
      </c>
      <c r="M21" s="65"/>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3">
        <f>total_amount_ba($B$2,$D$2,D21,F21,J21,K21,M21)</f>
        <v>0</v>
      </c>
      <c r="BB21" s="63">
        <f>BA21+SUM(N21:AZ21)</f>
        <v>0</v>
      </c>
      <c r="BC21" s="29" t="str">
        <f>SpellNumber(L21,BB21)</f>
        <v>INR Zero Only</v>
      </c>
      <c r="IE21" s="31">
        <v>3</v>
      </c>
      <c r="IF21" s="31" t="s">
        <v>43</v>
      </c>
      <c r="IG21" s="31" t="s">
        <v>44</v>
      </c>
      <c r="IH21" s="31">
        <v>10</v>
      </c>
      <c r="II21" s="31" t="s">
        <v>37</v>
      </c>
    </row>
    <row r="22" spans="1:243" s="30" customFormat="1" ht="72">
      <c r="A22" s="71">
        <v>4</v>
      </c>
      <c r="B22" s="72" t="s">
        <v>60</v>
      </c>
      <c r="C22" s="68" t="s">
        <v>85</v>
      </c>
      <c r="D22" s="73">
        <v>10</v>
      </c>
      <c r="E22" s="74" t="s">
        <v>79</v>
      </c>
      <c r="F22" s="66">
        <v>10</v>
      </c>
      <c r="G22" s="32"/>
      <c r="H22" s="32"/>
      <c r="I22" s="19" t="s">
        <v>38</v>
      </c>
      <c r="J22" s="21">
        <f>IF(I22="Less(-)",-1,1)</f>
        <v>1</v>
      </c>
      <c r="K22" s="22" t="s">
        <v>48</v>
      </c>
      <c r="L22" s="22" t="s">
        <v>7</v>
      </c>
      <c r="M22" s="65"/>
      <c r="N22" s="33"/>
      <c r="O22" s="33"/>
      <c r="P22" s="34"/>
      <c r="Q22" s="33"/>
      <c r="R22" s="33"/>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3">
        <f>total_amount_ba($B$2,$D$2,D22,F22,J22,K22,M22)</f>
        <v>0</v>
      </c>
      <c r="BB22" s="63">
        <f>BA22+SUM(N22:AZ22)</f>
        <v>0</v>
      </c>
      <c r="BC22" s="29" t="str">
        <f>SpellNumber(L22,BB22)</f>
        <v>INR Zero Only</v>
      </c>
      <c r="IE22" s="31">
        <v>1.01</v>
      </c>
      <c r="IF22" s="31" t="s">
        <v>39</v>
      </c>
      <c r="IG22" s="31" t="s">
        <v>35</v>
      </c>
      <c r="IH22" s="31">
        <v>123.223</v>
      </c>
      <c r="II22" s="31" t="s">
        <v>37</v>
      </c>
    </row>
    <row r="23" spans="1:243" s="30" customFormat="1" ht="72">
      <c r="A23" s="71">
        <v>5</v>
      </c>
      <c r="B23" s="75" t="s">
        <v>61</v>
      </c>
      <c r="C23" s="68" t="s">
        <v>86</v>
      </c>
      <c r="D23" s="67"/>
      <c r="E23" s="67"/>
      <c r="F23" s="19"/>
      <c r="G23" s="20"/>
      <c r="H23" s="20"/>
      <c r="I23" s="19"/>
      <c r="J23" s="21"/>
      <c r="K23" s="22"/>
      <c r="L23" s="22"/>
      <c r="M23" s="23"/>
      <c r="N23" s="24"/>
      <c r="O23" s="24"/>
      <c r="P23" s="25"/>
      <c r="Q23" s="24"/>
      <c r="R23" s="24"/>
      <c r="S23" s="26"/>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7"/>
      <c r="BB23" s="28"/>
      <c r="BC23" s="29"/>
      <c r="IE23" s="31">
        <v>1.02</v>
      </c>
      <c r="IF23" s="31" t="s">
        <v>40</v>
      </c>
      <c r="IG23" s="31" t="s">
        <v>41</v>
      </c>
      <c r="IH23" s="31">
        <v>213</v>
      </c>
      <c r="II23" s="31" t="s">
        <v>37</v>
      </c>
    </row>
    <row r="24" spans="1:243" s="30" customFormat="1" ht="15">
      <c r="A24" s="71">
        <v>5.1</v>
      </c>
      <c r="B24" s="75" t="s">
        <v>62</v>
      </c>
      <c r="C24" s="68" t="s">
        <v>87</v>
      </c>
      <c r="D24" s="67">
        <v>2</v>
      </c>
      <c r="E24" s="67" t="s">
        <v>79</v>
      </c>
      <c r="F24" s="66">
        <v>10</v>
      </c>
      <c r="G24" s="32"/>
      <c r="H24" s="32"/>
      <c r="I24" s="19" t="s">
        <v>38</v>
      </c>
      <c r="J24" s="21">
        <f>IF(I24="Less(-)",-1,1)</f>
        <v>1</v>
      </c>
      <c r="K24" s="22" t="s">
        <v>48</v>
      </c>
      <c r="L24" s="22" t="s">
        <v>7</v>
      </c>
      <c r="M24" s="65"/>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3">
        <f>total_amount_ba($B$2,$D$2,D24,F24,J24,K24,M24)</f>
        <v>0</v>
      </c>
      <c r="BB24" s="63">
        <f>BA24+SUM(N24:AZ24)</f>
        <v>0</v>
      </c>
      <c r="BC24" s="29" t="str">
        <f>SpellNumber(L24,BB24)</f>
        <v>INR Zero Only</v>
      </c>
      <c r="IE24" s="31">
        <v>2</v>
      </c>
      <c r="IF24" s="31" t="s">
        <v>34</v>
      </c>
      <c r="IG24" s="31" t="s">
        <v>42</v>
      </c>
      <c r="IH24" s="31">
        <v>10</v>
      </c>
      <c r="II24" s="31" t="s">
        <v>37</v>
      </c>
    </row>
    <row r="25" spans="1:243" s="30" customFormat="1" ht="15">
      <c r="A25" s="71">
        <v>5.2</v>
      </c>
      <c r="B25" s="75" t="s">
        <v>63</v>
      </c>
      <c r="C25" s="68" t="s">
        <v>88</v>
      </c>
      <c r="D25" s="67">
        <v>2</v>
      </c>
      <c r="E25" s="67" t="s">
        <v>79</v>
      </c>
      <c r="F25" s="66">
        <v>10</v>
      </c>
      <c r="G25" s="32"/>
      <c r="H25" s="32"/>
      <c r="I25" s="19" t="s">
        <v>38</v>
      </c>
      <c r="J25" s="21">
        <f>IF(I25="Less(-)",-1,1)</f>
        <v>1</v>
      </c>
      <c r="K25" s="22" t="s">
        <v>48</v>
      </c>
      <c r="L25" s="22" t="s">
        <v>7</v>
      </c>
      <c r="M25" s="65"/>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3">
        <f>total_amount_ba($B$2,$D$2,D25,F25,J25,K25,M25)</f>
        <v>0</v>
      </c>
      <c r="BB25" s="63">
        <f>BA25+SUM(N25:AZ25)</f>
        <v>0</v>
      </c>
      <c r="BC25" s="29" t="str">
        <f>SpellNumber(L25,BB25)</f>
        <v>INR Zero Only</v>
      </c>
      <c r="IE25" s="31">
        <v>3</v>
      </c>
      <c r="IF25" s="31" t="s">
        <v>43</v>
      </c>
      <c r="IG25" s="31" t="s">
        <v>44</v>
      </c>
      <c r="IH25" s="31">
        <v>10</v>
      </c>
      <c r="II25" s="31" t="s">
        <v>37</v>
      </c>
    </row>
    <row r="26" spans="1:243" s="30" customFormat="1" ht="72">
      <c r="A26" s="71">
        <v>6</v>
      </c>
      <c r="B26" s="75" t="s">
        <v>64</v>
      </c>
      <c r="C26" s="68" t="s">
        <v>89</v>
      </c>
      <c r="D26" s="67"/>
      <c r="E26" s="67"/>
      <c r="F26" s="19"/>
      <c r="G26" s="20"/>
      <c r="H26" s="20"/>
      <c r="I26" s="19"/>
      <c r="J26" s="21"/>
      <c r="K26" s="22"/>
      <c r="L26" s="22"/>
      <c r="M26" s="23"/>
      <c r="N26" s="24"/>
      <c r="O26" s="24"/>
      <c r="P26" s="25"/>
      <c r="Q26" s="24"/>
      <c r="R26" s="24"/>
      <c r="S26" s="26"/>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7"/>
      <c r="BB26" s="28"/>
      <c r="BC26" s="29"/>
      <c r="IE26" s="31">
        <v>2</v>
      </c>
      <c r="IF26" s="31" t="s">
        <v>34</v>
      </c>
      <c r="IG26" s="31" t="s">
        <v>42</v>
      </c>
      <c r="IH26" s="31">
        <v>10</v>
      </c>
      <c r="II26" s="31" t="s">
        <v>37</v>
      </c>
    </row>
    <row r="27" spans="1:243" s="30" customFormat="1" ht="15">
      <c r="A27" s="71">
        <v>6.1</v>
      </c>
      <c r="B27" s="75" t="s">
        <v>65</v>
      </c>
      <c r="C27" s="68" t="s">
        <v>90</v>
      </c>
      <c r="D27" s="67">
        <v>2</v>
      </c>
      <c r="E27" s="67" t="s">
        <v>79</v>
      </c>
      <c r="F27" s="66">
        <v>10</v>
      </c>
      <c r="G27" s="32"/>
      <c r="H27" s="32"/>
      <c r="I27" s="19" t="s">
        <v>38</v>
      </c>
      <c r="J27" s="21">
        <f aca="true" t="shared" si="0" ref="J27:J35">IF(I27="Less(-)",-1,1)</f>
        <v>1</v>
      </c>
      <c r="K27" s="22" t="s">
        <v>48</v>
      </c>
      <c r="L27" s="22" t="s">
        <v>7</v>
      </c>
      <c r="M27" s="65"/>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3">
        <f aca="true" t="shared" si="1" ref="BA27:BA35">total_amount_ba($B$2,$D$2,D27,F27,J27,K27,M27)</f>
        <v>0</v>
      </c>
      <c r="BB27" s="63">
        <f aca="true" t="shared" si="2" ref="BB27:BB35">BA27+SUM(N27:AZ27)</f>
        <v>0</v>
      </c>
      <c r="BC27" s="29" t="str">
        <f aca="true" t="shared" si="3" ref="BC27:BC35">SpellNumber(L27,BB27)</f>
        <v>INR Zero Only</v>
      </c>
      <c r="IE27" s="31">
        <v>3</v>
      </c>
      <c r="IF27" s="31" t="s">
        <v>43</v>
      </c>
      <c r="IG27" s="31" t="s">
        <v>44</v>
      </c>
      <c r="IH27" s="31">
        <v>10</v>
      </c>
      <c r="II27" s="31" t="s">
        <v>37</v>
      </c>
    </row>
    <row r="28" spans="1:243" s="30" customFormat="1" ht="15">
      <c r="A28" s="71">
        <v>6.2</v>
      </c>
      <c r="B28" s="75" t="s">
        <v>66</v>
      </c>
      <c r="C28" s="68" t="s">
        <v>91</v>
      </c>
      <c r="D28" s="67">
        <v>2</v>
      </c>
      <c r="E28" s="67" t="s">
        <v>79</v>
      </c>
      <c r="F28" s="66">
        <v>10</v>
      </c>
      <c r="G28" s="32"/>
      <c r="H28" s="32"/>
      <c r="I28" s="19" t="s">
        <v>38</v>
      </c>
      <c r="J28" s="21">
        <f t="shared" si="0"/>
        <v>1</v>
      </c>
      <c r="K28" s="22" t="s">
        <v>48</v>
      </c>
      <c r="L28" s="22" t="s">
        <v>7</v>
      </c>
      <c r="M28" s="65"/>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3">
        <f t="shared" si="1"/>
        <v>0</v>
      </c>
      <c r="BB28" s="63">
        <f t="shared" si="2"/>
        <v>0</v>
      </c>
      <c r="BC28" s="29" t="str">
        <f t="shared" si="3"/>
        <v>INR Zero Only</v>
      </c>
      <c r="IE28" s="31">
        <v>1.01</v>
      </c>
      <c r="IF28" s="31" t="s">
        <v>39</v>
      </c>
      <c r="IG28" s="31" t="s">
        <v>35</v>
      </c>
      <c r="IH28" s="31">
        <v>123.223</v>
      </c>
      <c r="II28" s="31" t="s">
        <v>37</v>
      </c>
    </row>
    <row r="29" spans="1:243" s="30" customFormat="1" ht="57">
      <c r="A29" s="71">
        <v>7</v>
      </c>
      <c r="B29" s="75" t="s">
        <v>67</v>
      </c>
      <c r="C29" s="68" t="s">
        <v>92</v>
      </c>
      <c r="D29" s="67"/>
      <c r="E29" s="67"/>
      <c r="F29" s="19"/>
      <c r="G29" s="20"/>
      <c r="H29" s="20"/>
      <c r="I29" s="19"/>
      <c r="J29" s="21"/>
      <c r="K29" s="22"/>
      <c r="L29" s="22"/>
      <c r="M29" s="23"/>
      <c r="N29" s="24"/>
      <c r="O29" s="24"/>
      <c r="P29" s="25"/>
      <c r="Q29" s="24"/>
      <c r="R29" s="24"/>
      <c r="S29" s="26"/>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7"/>
      <c r="BB29" s="28"/>
      <c r="BC29" s="29"/>
      <c r="IE29" s="31">
        <v>1.02</v>
      </c>
      <c r="IF29" s="31" t="s">
        <v>40</v>
      </c>
      <c r="IG29" s="31" t="s">
        <v>41</v>
      </c>
      <c r="IH29" s="31">
        <v>213</v>
      </c>
      <c r="II29" s="31" t="s">
        <v>37</v>
      </c>
    </row>
    <row r="30" spans="1:243" s="30" customFormat="1" ht="15">
      <c r="A30" s="71">
        <v>7.1</v>
      </c>
      <c r="B30" s="75" t="s">
        <v>68</v>
      </c>
      <c r="C30" s="68" t="s">
        <v>93</v>
      </c>
      <c r="D30" s="67">
        <v>50</v>
      </c>
      <c r="E30" s="67" t="s">
        <v>78</v>
      </c>
      <c r="F30" s="66">
        <v>10</v>
      </c>
      <c r="G30" s="32"/>
      <c r="H30" s="32"/>
      <c r="I30" s="19" t="s">
        <v>38</v>
      </c>
      <c r="J30" s="21">
        <f t="shared" si="0"/>
        <v>1</v>
      </c>
      <c r="K30" s="22" t="s">
        <v>48</v>
      </c>
      <c r="L30" s="22" t="s">
        <v>7</v>
      </c>
      <c r="M30" s="65"/>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3">
        <f t="shared" si="1"/>
        <v>0</v>
      </c>
      <c r="BB30" s="63">
        <f t="shared" si="2"/>
        <v>0</v>
      </c>
      <c r="BC30" s="29" t="str">
        <f t="shared" si="3"/>
        <v>INR Zero Only</v>
      </c>
      <c r="IE30" s="31">
        <v>2</v>
      </c>
      <c r="IF30" s="31" t="s">
        <v>34</v>
      </c>
      <c r="IG30" s="31" t="s">
        <v>42</v>
      </c>
      <c r="IH30" s="31">
        <v>10</v>
      </c>
      <c r="II30" s="31" t="s">
        <v>37</v>
      </c>
    </row>
    <row r="31" spans="1:243" s="30" customFormat="1" ht="15">
      <c r="A31" s="71">
        <v>7.2</v>
      </c>
      <c r="B31" s="75" t="s">
        <v>69</v>
      </c>
      <c r="C31" s="68" t="s">
        <v>94</v>
      </c>
      <c r="D31" s="67">
        <v>50</v>
      </c>
      <c r="E31" s="67" t="s">
        <v>78</v>
      </c>
      <c r="F31" s="66">
        <v>10</v>
      </c>
      <c r="G31" s="32"/>
      <c r="H31" s="32"/>
      <c r="I31" s="19" t="s">
        <v>38</v>
      </c>
      <c r="J31" s="21">
        <f t="shared" si="0"/>
        <v>1</v>
      </c>
      <c r="K31" s="22" t="s">
        <v>48</v>
      </c>
      <c r="L31" s="22" t="s">
        <v>7</v>
      </c>
      <c r="M31" s="65"/>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3">
        <f t="shared" si="1"/>
        <v>0</v>
      </c>
      <c r="BB31" s="63">
        <f t="shared" si="2"/>
        <v>0</v>
      </c>
      <c r="BC31" s="29" t="str">
        <f t="shared" si="3"/>
        <v>INR Zero Only</v>
      </c>
      <c r="IE31" s="31">
        <v>3</v>
      </c>
      <c r="IF31" s="31" t="s">
        <v>43</v>
      </c>
      <c r="IG31" s="31" t="s">
        <v>44</v>
      </c>
      <c r="IH31" s="31">
        <v>10</v>
      </c>
      <c r="II31" s="31" t="s">
        <v>37</v>
      </c>
    </row>
    <row r="32" spans="1:243" s="30" customFormat="1" ht="72">
      <c r="A32" s="71">
        <v>8</v>
      </c>
      <c r="B32" s="72" t="s">
        <v>70</v>
      </c>
      <c r="C32" s="68" t="s">
        <v>95</v>
      </c>
      <c r="D32" s="73">
        <v>560</v>
      </c>
      <c r="E32" s="74" t="s">
        <v>78</v>
      </c>
      <c r="F32" s="66">
        <v>10</v>
      </c>
      <c r="G32" s="32"/>
      <c r="H32" s="32"/>
      <c r="I32" s="19" t="s">
        <v>38</v>
      </c>
      <c r="J32" s="21">
        <f t="shared" si="0"/>
        <v>1</v>
      </c>
      <c r="K32" s="22" t="s">
        <v>48</v>
      </c>
      <c r="L32" s="22" t="s">
        <v>7</v>
      </c>
      <c r="M32" s="65"/>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3">
        <f t="shared" si="1"/>
        <v>0</v>
      </c>
      <c r="BB32" s="63">
        <f t="shared" si="2"/>
        <v>0</v>
      </c>
      <c r="BC32" s="29" t="str">
        <f t="shared" si="3"/>
        <v>INR Zero Only</v>
      </c>
      <c r="IE32" s="31">
        <v>1.01</v>
      </c>
      <c r="IF32" s="31" t="s">
        <v>39</v>
      </c>
      <c r="IG32" s="31" t="s">
        <v>35</v>
      </c>
      <c r="IH32" s="31">
        <v>123.223</v>
      </c>
      <c r="II32" s="31" t="s">
        <v>37</v>
      </c>
    </row>
    <row r="33" spans="1:243" s="30" customFormat="1" ht="72">
      <c r="A33" s="71">
        <v>9</v>
      </c>
      <c r="B33" s="72" t="s">
        <v>71</v>
      </c>
      <c r="C33" s="68" t="s">
        <v>96</v>
      </c>
      <c r="D33" s="73">
        <v>20</v>
      </c>
      <c r="E33" s="74" t="s">
        <v>78</v>
      </c>
      <c r="F33" s="66">
        <v>10</v>
      </c>
      <c r="G33" s="32"/>
      <c r="H33" s="32"/>
      <c r="I33" s="19" t="s">
        <v>38</v>
      </c>
      <c r="J33" s="21">
        <f t="shared" si="0"/>
        <v>1</v>
      </c>
      <c r="K33" s="22" t="s">
        <v>48</v>
      </c>
      <c r="L33" s="22" t="s">
        <v>7</v>
      </c>
      <c r="M33" s="65"/>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3">
        <f t="shared" si="1"/>
        <v>0</v>
      </c>
      <c r="BB33" s="63">
        <f t="shared" si="2"/>
        <v>0</v>
      </c>
      <c r="BC33" s="29" t="str">
        <f t="shared" si="3"/>
        <v>INR Zero Only</v>
      </c>
      <c r="IE33" s="31">
        <v>1.02</v>
      </c>
      <c r="IF33" s="31" t="s">
        <v>40</v>
      </c>
      <c r="IG33" s="31" t="s">
        <v>41</v>
      </c>
      <c r="IH33" s="31">
        <v>213</v>
      </c>
      <c r="II33" s="31" t="s">
        <v>37</v>
      </c>
    </row>
    <row r="34" spans="1:243" s="30" customFormat="1" ht="42.75">
      <c r="A34" s="71">
        <v>10</v>
      </c>
      <c r="B34" s="72" t="s">
        <v>72</v>
      </c>
      <c r="C34" s="68" t="s">
        <v>97</v>
      </c>
      <c r="D34" s="73">
        <v>800</v>
      </c>
      <c r="E34" s="74" t="s">
        <v>78</v>
      </c>
      <c r="F34" s="66">
        <v>10</v>
      </c>
      <c r="G34" s="32"/>
      <c r="H34" s="32"/>
      <c r="I34" s="19" t="s">
        <v>38</v>
      </c>
      <c r="J34" s="21">
        <f t="shared" si="0"/>
        <v>1</v>
      </c>
      <c r="K34" s="22" t="s">
        <v>48</v>
      </c>
      <c r="L34" s="22" t="s">
        <v>7</v>
      </c>
      <c r="M34" s="65"/>
      <c r="N34" s="33"/>
      <c r="O34" s="33"/>
      <c r="P34" s="34"/>
      <c r="Q34" s="33"/>
      <c r="R34" s="33"/>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3">
        <f t="shared" si="1"/>
        <v>0</v>
      </c>
      <c r="BB34" s="63">
        <f t="shared" si="2"/>
        <v>0</v>
      </c>
      <c r="BC34" s="29" t="str">
        <f t="shared" si="3"/>
        <v>INR Zero Only</v>
      </c>
      <c r="IE34" s="31">
        <v>2</v>
      </c>
      <c r="IF34" s="31" t="s">
        <v>34</v>
      </c>
      <c r="IG34" s="31" t="s">
        <v>42</v>
      </c>
      <c r="IH34" s="31">
        <v>10</v>
      </c>
      <c r="II34" s="31" t="s">
        <v>37</v>
      </c>
    </row>
    <row r="35" spans="1:243" s="30" customFormat="1" ht="57">
      <c r="A35" s="71">
        <v>11</v>
      </c>
      <c r="B35" s="75" t="s">
        <v>73</v>
      </c>
      <c r="C35" s="68" t="s">
        <v>98</v>
      </c>
      <c r="D35" s="73">
        <v>300</v>
      </c>
      <c r="E35" s="74" t="s">
        <v>78</v>
      </c>
      <c r="F35" s="66">
        <v>10</v>
      </c>
      <c r="G35" s="32"/>
      <c r="H35" s="32"/>
      <c r="I35" s="19" t="s">
        <v>38</v>
      </c>
      <c r="J35" s="21">
        <f t="shared" si="0"/>
        <v>1</v>
      </c>
      <c r="K35" s="22" t="s">
        <v>48</v>
      </c>
      <c r="L35" s="22" t="s">
        <v>7</v>
      </c>
      <c r="M35" s="65"/>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3">
        <f t="shared" si="1"/>
        <v>0</v>
      </c>
      <c r="BB35" s="63">
        <f t="shared" si="2"/>
        <v>0</v>
      </c>
      <c r="BC35" s="29" t="str">
        <f t="shared" si="3"/>
        <v>INR Zero Only</v>
      </c>
      <c r="IE35" s="31">
        <v>3</v>
      </c>
      <c r="IF35" s="31" t="s">
        <v>43</v>
      </c>
      <c r="IG35" s="31" t="s">
        <v>44</v>
      </c>
      <c r="IH35" s="31">
        <v>10</v>
      </c>
      <c r="II35" s="31" t="s">
        <v>37</v>
      </c>
    </row>
    <row r="36" spans="1:243" s="30" customFormat="1" ht="57">
      <c r="A36" s="71">
        <v>12</v>
      </c>
      <c r="B36" s="75" t="s">
        <v>74</v>
      </c>
      <c r="C36" s="68" t="s">
        <v>99</v>
      </c>
      <c r="D36" s="73">
        <v>300</v>
      </c>
      <c r="E36" s="74" t="s">
        <v>78</v>
      </c>
      <c r="F36" s="66">
        <v>10</v>
      </c>
      <c r="G36" s="32"/>
      <c r="H36" s="32"/>
      <c r="I36" s="19" t="s">
        <v>38</v>
      </c>
      <c r="J36" s="21">
        <f>IF(I36="Less(-)",-1,1)</f>
        <v>1</v>
      </c>
      <c r="K36" s="22" t="s">
        <v>48</v>
      </c>
      <c r="L36" s="22" t="s">
        <v>7</v>
      </c>
      <c r="M36" s="65"/>
      <c r="N36" s="33"/>
      <c r="O36" s="33"/>
      <c r="P36" s="34"/>
      <c r="Q36" s="33"/>
      <c r="R36" s="33"/>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3">
        <f>total_amount_ba($B$2,$D$2,D36,F36,J36,K36,M36)</f>
        <v>0</v>
      </c>
      <c r="BB36" s="63">
        <f>BA36+SUM(N36:AZ36)</f>
        <v>0</v>
      </c>
      <c r="BC36" s="29" t="str">
        <f>SpellNumber(L36,BB36)</f>
        <v>INR Zero Only</v>
      </c>
      <c r="IE36" s="31">
        <v>2</v>
      </c>
      <c r="IF36" s="31" t="s">
        <v>34</v>
      </c>
      <c r="IG36" s="31" t="s">
        <v>42</v>
      </c>
      <c r="IH36" s="31">
        <v>10</v>
      </c>
      <c r="II36" s="31" t="s">
        <v>37</v>
      </c>
    </row>
    <row r="37" spans="1:243" s="30" customFormat="1" ht="57">
      <c r="A37" s="76">
        <v>13</v>
      </c>
      <c r="B37" s="70" t="s">
        <v>75</v>
      </c>
      <c r="C37" s="68" t="s">
        <v>100</v>
      </c>
      <c r="D37" s="73">
        <v>4</v>
      </c>
      <c r="E37" s="74" t="s">
        <v>37</v>
      </c>
      <c r="F37" s="66">
        <v>10</v>
      </c>
      <c r="G37" s="32"/>
      <c r="H37" s="32"/>
      <c r="I37" s="19" t="s">
        <v>38</v>
      </c>
      <c r="J37" s="21">
        <f>IF(I37="Less(-)",-1,1)</f>
        <v>1</v>
      </c>
      <c r="K37" s="22" t="s">
        <v>48</v>
      </c>
      <c r="L37" s="22" t="s">
        <v>7</v>
      </c>
      <c r="M37" s="65"/>
      <c r="N37" s="33"/>
      <c r="O37" s="33"/>
      <c r="P37" s="34"/>
      <c r="Q37" s="33"/>
      <c r="R37" s="33"/>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3">
        <f>total_amount_ba($B$2,$D$2,D37,F37,J37,K37,M37)</f>
        <v>0</v>
      </c>
      <c r="BB37" s="63">
        <f>BA37+SUM(N37:AZ37)</f>
        <v>0</v>
      </c>
      <c r="BC37" s="29" t="str">
        <f>SpellNumber(L37,BB37)</f>
        <v>INR Zero Only</v>
      </c>
      <c r="IE37" s="31">
        <v>3</v>
      </c>
      <c r="IF37" s="31" t="s">
        <v>43</v>
      </c>
      <c r="IG37" s="31" t="s">
        <v>44</v>
      </c>
      <c r="IH37" s="31">
        <v>10</v>
      </c>
      <c r="II37" s="31" t="s">
        <v>37</v>
      </c>
    </row>
    <row r="38" spans="1:243" s="30" customFormat="1" ht="42.75">
      <c r="A38" s="76">
        <v>14</v>
      </c>
      <c r="B38" s="70" t="s">
        <v>76</v>
      </c>
      <c r="C38" s="68" t="s">
        <v>101</v>
      </c>
      <c r="D38" s="73">
        <v>4</v>
      </c>
      <c r="E38" s="74" t="s">
        <v>37</v>
      </c>
      <c r="F38" s="66">
        <v>10</v>
      </c>
      <c r="G38" s="32"/>
      <c r="H38" s="32"/>
      <c r="I38" s="19" t="s">
        <v>38</v>
      </c>
      <c r="J38" s="21">
        <f>IF(I38="Less(-)",-1,1)</f>
        <v>1</v>
      </c>
      <c r="K38" s="22" t="s">
        <v>48</v>
      </c>
      <c r="L38" s="22" t="s">
        <v>7</v>
      </c>
      <c r="M38" s="65"/>
      <c r="N38" s="33"/>
      <c r="O38" s="33"/>
      <c r="P38" s="34"/>
      <c r="Q38" s="33"/>
      <c r="R38" s="33"/>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3">
        <f>total_amount_ba($B$2,$D$2,D38,F38,J38,K38,M38)</f>
        <v>0</v>
      </c>
      <c r="BB38" s="63">
        <f>BA38+SUM(N38:AZ38)</f>
        <v>0</v>
      </c>
      <c r="BC38" s="29" t="str">
        <f>SpellNumber(L38,BB38)</f>
        <v>INR Zero Only</v>
      </c>
      <c r="IE38" s="31">
        <v>1.01</v>
      </c>
      <c r="IF38" s="31" t="s">
        <v>39</v>
      </c>
      <c r="IG38" s="31" t="s">
        <v>35</v>
      </c>
      <c r="IH38" s="31">
        <v>123.223</v>
      </c>
      <c r="II38" s="31" t="s">
        <v>37</v>
      </c>
    </row>
    <row r="39" spans="1:243" s="30" customFormat="1" ht="28.5">
      <c r="A39" s="71">
        <v>15</v>
      </c>
      <c r="B39" s="72" t="s">
        <v>77</v>
      </c>
      <c r="C39" s="68" t="s">
        <v>102</v>
      </c>
      <c r="D39" s="73">
        <v>4</v>
      </c>
      <c r="E39" s="74" t="s">
        <v>37</v>
      </c>
      <c r="F39" s="66">
        <v>10</v>
      </c>
      <c r="G39" s="32"/>
      <c r="H39" s="32"/>
      <c r="I39" s="19" t="s">
        <v>38</v>
      </c>
      <c r="J39" s="21">
        <f>IF(I39="Less(-)",-1,1)</f>
        <v>1</v>
      </c>
      <c r="K39" s="22" t="s">
        <v>48</v>
      </c>
      <c r="L39" s="22" t="s">
        <v>7</v>
      </c>
      <c r="M39" s="65"/>
      <c r="N39" s="33"/>
      <c r="O39" s="33"/>
      <c r="P39" s="34"/>
      <c r="Q39" s="33"/>
      <c r="R39" s="33"/>
      <c r="S39" s="35"/>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7"/>
      <c r="AV39" s="36"/>
      <c r="AW39" s="36"/>
      <c r="AX39" s="36"/>
      <c r="AY39" s="36"/>
      <c r="AZ39" s="36"/>
      <c r="BA39" s="63">
        <f>total_amount_ba($B$2,$D$2,D39,F39,J39,K39,M39)</f>
        <v>0</v>
      </c>
      <c r="BB39" s="63">
        <f>BA39+SUM(N39:AZ39)</f>
        <v>0</v>
      </c>
      <c r="BC39" s="29" t="str">
        <f>SpellNumber(L39,BB39)</f>
        <v>INR Zero Only</v>
      </c>
      <c r="IE39" s="31">
        <v>1.02</v>
      </c>
      <c r="IF39" s="31" t="s">
        <v>40</v>
      </c>
      <c r="IG39" s="31" t="s">
        <v>41</v>
      </c>
      <c r="IH39" s="31">
        <v>213</v>
      </c>
      <c r="II39" s="31" t="s">
        <v>37</v>
      </c>
    </row>
    <row r="40" spans="1:243" s="30" customFormat="1" ht="33" customHeight="1">
      <c r="A40" s="38" t="s">
        <v>46</v>
      </c>
      <c r="B40" s="39"/>
      <c r="C40" s="40"/>
      <c r="D40" s="41"/>
      <c r="E40" s="41"/>
      <c r="F40" s="41"/>
      <c r="G40" s="41"/>
      <c r="H40" s="42"/>
      <c r="I40" s="42"/>
      <c r="J40" s="42"/>
      <c r="K40" s="42"/>
      <c r="L40" s="43"/>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64">
        <f>SUM(BA13:BA39)</f>
        <v>0</v>
      </c>
      <c r="BB40" s="64">
        <f>SUM(BB13:BB39)</f>
        <v>0</v>
      </c>
      <c r="BC40" s="29" t="str">
        <f>SpellNumber($E$2,BB40)</f>
        <v>INR Zero Only</v>
      </c>
      <c r="IE40" s="31">
        <v>4</v>
      </c>
      <c r="IF40" s="31" t="s">
        <v>40</v>
      </c>
      <c r="IG40" s="31" t="s">
        <v>45</v>
      </c>
      <c r="IH40" s="31">
        <v>10</v>
      </c>
      <c r="II40" s="31" t="s">
        <v>37</v>
      </c>
    </row>
    <row r="41" spans="1:243" s="54" customFormat="1" ht="39" customHeight="1" hidden="1">
      <c r="A41" s="39" t="s">
        <v>50</v>
      </c>
      <c r="B41" s="45"/>
      <c r="C41" s="46"/>
      <c r="D41" s="47"/>
      <c r="E41" s="48" t="s">
        <v>47</v>
      </c>
      <c r="F41" s="61"/>
      <c r="G41" s="49"/>
      <c r="H41" s="50"/>
      <c r="I41" s="50"/>
      <c r="J41" s="50"/>
      <c r="K41" s="51"/>
      <c r="L41" s="52"/>
      <c r="M41" s="53"/>
      <c r="O41" s="30"/>
      <c r="P41" s="30"/>
      <c r="Q41" s="30"/>
      <c r="R41" s="30"/>
      <c r="S41" s="30"/>
      <c r="BA41" s="59">
        <f>IF(ISBLANK(F41),0,IF(E41="Excess (+)",ROUND(BA40+(BA40*F41),2),IF(E41="Less (-)",ROUND(BA40+(BA40*F41*(-1)),2),0)))</f>
        <v>0</v>
      </c>
      <c r="BB41" s="60">
        <f>ROUND(BA41,0)</f>
        <v>0</v>
      </c>
      <c r="BC41" s="29" t="str">
        <f>SpellNumber(L41,BB41)</f>
        <v> Zero Only</v>
      </c>
      <c r="IE41" s="55"/>
      <c r="IF41" s="55"/>
      <c r="IG41" s="55"/>
      <c r="IH41" s="55"/>
      <c r="II41" s="55"/>
    </row>
    <row r="42" spans="1:243" s="54" customFormat="1" ht="51" customHeight="1">
      <c r="A42" s="38" t="s">
        <v>49</v>
      </c>
      <c r="B42" s="38"/>
      <c r="C42" s="80" t="str">
        <f>SpellNumber($E$2,BB40)</f>
        <v>INR Zero Only</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2"/>
      <c r="IE42" s="55"/>
      <c r="IF42" s="55"/>
      <c r="IG42" s="55"/>
      <c r="IH42" s="55"/>
      <c r="II42" s="55"/>
    </row>
    <row r="43" spans="3:243" s="14" customFormat="1" ht="14.25">
      <c r="C43" s="56"/>
      <c r="D43" s="56"/>
      <c r="E43" s="56"/>
      <c r="F43" s="56"/>
      <c r="G43" s="56"/>
      <c r="H43" s="56"/>
      <c r="I43" s="56"/>
      <c r="J43" s="56"/>
      <c r="K43" s="56"/>
      <c r="L43" s="56"/>
      <c r="M43" s="56"/>
      <c r="O43" s="56"/>
      <c r="BA43" s="56"/>
      <c r="BC43" s="56"/>
      <c r="IE43" s="15"/>
      <c r="IF43" s="15"/>
      <c r="IG43" s="15"/>
      <c r="IH43" s="15"/>
      <c r="II43" s="15"/>
    </row>
  </sheetData>
  <sheetProtection password="EEC8" sheet="1" selectLockedCells="1"/>
  <mergeCells count="8">
    <mergeCell ref="A9:BC9"/>
    <mergeCell ref="C42:BC42"/>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1">
      <formula1>IF(ISBLANK(F41),$A$3:$C$3,$B$3:$C$3)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1">
      <formula1>0</formula1>
      <formula2>IF(E41&lt;&gt;"Select",99.9,0)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1">
      <formula1>IF(E41&lt;&gt;"Select",0,-1)</formula1>
      <formula2>IF(E41&lt;&gt;"Select",99.99,-1)</formula2>
    </dataValidation>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type="list" allowBlank="1" showInputMessage="1" showErrorMessage="1" sqref="L34 L35 L36 L37 L38 L13 L14 L15 L16 L17 L18 L19 L20 L21 L22 L23 L24 L25 L26 L27 L28 L29 L30 L31 L32 L33 L39">
      <formula1>"INR"</formula1>
    </dataValidation>
    <dataValidation allowBlank="1" showInputMessage="1" showErrorMessage="1" promptTitle="Addition / Deduction" prompt="Please Choose the correct One" sqref="J13:J39"/>
    <dataValidation type="list" showInputMessage="1" showErrorMessage="1" sqref="I13:I39">
      <formula1>"Excess(+), Less(-)"</formula1>
    </dataValidation>
    <dataValidation allowBlank="1" showInputMessage="1" showErrorMessage="1" promptTitle="Itemcode/Make" prompt="Please enter text" sqref="C13:C39"/>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3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39">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5 M17:M18 M20:M22 M30:M39 M27:M28 M24:M2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9" t="s">
        <v>2</v>
      </c>
      <c r="F6" s="89"/>
      <c r="G6" s="89"/>
      <c r="H6" s="89"/>
      <c r="I6" s="89"/>
      <c r="J6" s="89"/>
      <c r="K6" s="89"/>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2021-09-10T06:30:21Z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