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<sst xmlns="http://schemas.openxmlformats.org/spreadsheetml/2006/main" count="553" uniqueCount="169">
  <si>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</si>
  <si>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</si>
  <si>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</si>
  <si>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</si>
  <si>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</si>
  <si>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</si>
  <si>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</si>
  <si>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</si>
  <si>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</si>
  <si>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</si>
  <si>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</si>
  <si>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</si>
  <si>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</si>
  <si>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</si>
  <si>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</si>
  <si>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</si>
  <si>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</si>
  <si>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</si>
  <si>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</si>
  <si>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</si>
  <si>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</si>
  <si>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</si>
  <si>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</si>
  <si>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</si>
  <si>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</si>
  <si>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</si>
  <si>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</si>
  <si>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</si>
  <si>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</si>
  <si>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</si>
  <si>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</si>
  <si>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</si>
  <si>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</si>
  <si>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</si>
  <si>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</si>
  <si>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</si>
  <si>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</si>
  <si>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</si>
  <si>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</si>
  <si>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</si>
  <si>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</si>
  <si>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</si>
  <si>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</si>
  <si>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</si>
  <si>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</si>
  <si>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</si>
  <si>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</si>
  <si>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</si>
  <si>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</si>
  <si>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</si>
  <si>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</si>
  <si>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</si>
  <si>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</si>
  <si>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</si>
  <si>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</si>
  <si>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Name of Work: Replacement of defective &amp; old  wiring, switch/ socket, distribution boards etc. in House No 604 at IIT Kanpur.</t>
  </si>
  <si>
    <t>Contract No:  40/IWD/ED/233</t>
  </si>
  <si>
    <t>Tender Inviting Authority: Executive Engineer (Elect.)</t>
  </si>
  <si>
    <t>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t>
  </si>
  <si>
    <t>Group B</t>
  </si>
  <si>
    <t>Supplying and drawing following sizes of FR PVC insulated copper conductor, single core cable in the existing surface/ recessed steel/ PVC conduit/ PVC truncking as required.</t>
  </si>
  <si>
    <t>1 x 1.5 sq. mm</t>
  </si>
  <si>
    <t>3 x 1.5 sq. mm</t>
  </si>
  <si>
    <t>3 x 4 sq. mm</t>
  </si>
  <si>
    <t>Supplying and fixing following modular switch/ socket on the existing modular plate &amp; switch box including connections but excluding modular plate etc. as required.</t>
  </si>
  <si>
    <t>5/6 amp switch</t>
  </si>
  <si>
    <t>2 way 5/6 amp switch</t>
  </si>
  <si>
    <t>3 pin 5/6 amp socket outlet</t>
  </si>
  <si>
    <t>15/16 amp switch</t>
  </si>
  <si>
    <t>6 pin 15/16 amp socket outlet</t>
  </si>
  <si>
    <t>Telephone socket outlet/ jack outlet</t>
  </si>
  <si>
    <t>Bell push</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</si>
  <si>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</si>
  <si>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</si>
  <si>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Supplying and fixing two module stepped type electronic fan regulator on the existing modular plate switch box including connections but excluding modular plate etc. as required.</t>
  </si>
  <si>
    <t>Supplying and fixing following size/ modules, GI/PVC box alongwith modular base &amp; cover plate for modular switches in recess etc as required.</t>
  </si>
  <si>
    <t>1 or 2 Module (75mmX75mm)</t>
  </si>
  <si>
    <t>3 Module (100mmX75mm)</t>
  </si>
  <si>
    <t>6 Module (200mmX75mm)</t>
  </si>
  <si>
    <t>8 Module (125mmX125mm)</t>
  </si>
  <si>
    <t>12 Module (200mmX150mm)</t>
  </si>
  <si>
    <t>Supplying and fixing modular blanking plate on the existing modular plate &amp; switch box excluding modular plate as required.</t>
  </si>
  <si>
    <t>Supplying and fixing 3 pin, 5 A ceiling rose on the existing junction box/ wooden block including connections etc. as required.</t>
  </si>
  <si>
    <t>Supplying and fixing brass batten/ angle holder including connection etc. as required.</t>
  </si>
  <si>
    <t>Supplying and fixing call bell/ buzzer suitable for single phase, 230 V, complete as required.</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</si>
  <si>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</si>
  <si>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16 way, Double door</t>
  </si>
  <si>
    <t>Supplying and fixing 5 amps to 32 amps rating, 240/415 volts, "C" curve, miniature circuit breaker suitable for inductive load of following poles in the existing MCB DB complete with connections, testing and commissioning etc. as required.</t>
  </si>
  <si>
    <t>Single pole</t>
  </si>
  <si>
    <r>
      <t xml:space="preserve">Supplying and fixing following rating, double pole, (single phase and neutral), 240 V, residual current circuit breaker (RCCB), having a sensitivity current </t>
    </r>
    <r>
      <rPr>
        <sz val="12"/>
        <rFont val="Arial Narrow"/>
        <family val="2"/>
      </rPr>
      <t>300 mA</t>
    </r>
    <r>
      <rPr>
        <sz val="12"/>
        <color indexed="8"/>
        <rFont val="Arial Narrow"/>
        <family val="2"/>
      </rPr>
      <t xml:space="preserve"> in the existing MCB DB
complete with connections, testing and commissioning etc. as required.</t>
    </r>
  </si>
  <si>
    <t xml:space="preserve">63 Amp </t>
  </si>
  <si>
    <t>Providing and fixing following sizes of PVC casing and capping on surface as reqd.</t>
  </si>
  <si>
    <t>20 X 12 mm</t>
  </si>
  <si>
    <t xml:space="preserve">25 X 16 mm </t>
  </si>
  <si>
    <t xml:space="preserve">32 X 16 mm </t>
  </si>
  <si>
    <t>Providing and fixing casing and capping in place of defective and dameged wood batten including dismentling of betten and wire &amp; relaying of wires as required complet.</t>
  </si>
  <si>
    <t>20 x 12 mm</t>
  </si>
  <si>
    <t>25 x 16 mm</t>
  </si>
  <si>
    <t>32x 16 mm</t>
  </si>
  <si>
    <t>Supplying and fixing wooden board of following sizes on surface/recessed with suitable size of phenolic laminated sheet cover etc. complete as required.</t>
  </si>
  <si>
    <t>100 mm X 100 mm</t>
  </si>
  <si>
    <t>Supplying and fixing 3 mm thick phenolic laminated sheet on existing board with brass screw and cup washer etc. complete as required.</t>
  </si>
  <si>
    <t>Supplying, fixing, connecting, commissioning and testing of the following luminaries light fixtures complete with all accessories and without lamp as required complete.</t>
  </si>
  <si>
    <t>Drum light fitting suitable for 60W GLS lamp</t>
  </si>
  <si>
    <t>Wall bracket fitting suitable for 60W GLS lamp</t>
  </si>
  <si>
    <t>Bulk head fitting suitable for 60W GLS lamp</t>
  </si>
  <si>
    <t>Dismantling, disconnecting old damaged unserviceable fl fitting/ exhaust fan/ ceiling fan/ bulkhead fitting with bracket etc. as reqd. and depositing in sectional store.</t>
  </si>
  <si>
    <t>Dismantling of switch / socket /regulator  etc. with wooden board and depositing in sectional store.as reqd.</t>
  </si>
  <si>
    <t xml:space="preserve">Supplying and  drawing telephone cable of 2 pair 0.5  mm dia  FRLS  PVC insulated annealed copper conductor, unarmored telephone cable in the existing surface/ recessed steel/ PVC conduit as required. </t>
  </si>
  <si>
    <t xml:space="preserve">Laying UTP cable enhanced cat 5/cat 6 cable in existing steel conduit pipe/GI pipe/ raceway / RCC pipe as reqd. the cost shall also include numbering of networking wire from room to rack as reqd. (wire will be supplied by dept) </t>
  </si>
  <si>
    <t>Dismantling damaged DB/TPN Switches/ loose wire boxes along with all accessories and depositing the same in the store as req</t>
  </si>
  <si>
    <t xml:space="preserve">Earthing with G.I. earth pipe 4.5 metre long, 40 mm dia including accessories, and providing masonry enclosure with cover plate having locking arrangement and watering pipe etc. with charcoal/ coke and salt as required.. </t>
  </si>
  <si>
    <t>Supplying and laying 25 mm X 5 mm G.I strip at 0.50 metre below ground as strip earth electrode, including connection/ terminating with G.I. nut, bolt, spring, washer etc. as required. (Jointing shall be done by overlapping and with 2 sets of G.I. nut bolt &amp; spring washer spaced at 50mm)</t>
  </si>
  <si>
    <t>Providing and fixing 6 SWG dia G.I. wire on surface or in recess for loop earthing as required.</t>
  </si>
  <si>
    <t>Point</t>
  </si>
  <si>
    <t>Mtr.</t>
  </si>
  <si>
    <t>Each</t>
  </si>
  <si>
    <t>Sq.cm</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</si>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</sst>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color indexed="8"/>
      <name val="Arial Narrow"/>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2"/>
      <color theme="1"/>
      <name val="Arial Narrow"/>
      <family val="2"/>
    </font>
    <font>
      <sz val="12"/>
      <color theme="1"/>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72" fillId="0" borderId="13" xfId="58" applyNumberFormat="1" applyFont="1" applyFill="1" applyBorder="1" applyAlignment="1">
      <alignment horizontal="left" vertical="top" wrapText="1" readingOrder="1"/>
      <protection/>
    </xf>
    <xf numFmtId="0" fontId="73" fillId="0" borderId="13" xfId="0" applyFont="1" applyFill="1" applyBorder="1" applyAlignment="1">
      <alignment horizontal="justify" vertical="top" wrapText="1"/>
    </xf>
    <xf numFmtId="2" fontId="73" fillId="0" borderId="13" xfId="0" applyNumberFormat="1" applyFont="1" applyFill="1" applyBorder="1" applyAlignment="1">
      <alignment horizontal="center" vertical="top" wrapText="1"/>
    </xf>
    <xf numFmtId="0" fontId="73" fillId="0" borderId="13" xfId="0" applyFont="1" applyFill="1" applyBorder="1" applyAlignment="1">
      <alignment horizontal="center" vertical="top" wrapText="1"/>
    </xf>
    <xf numFmtId="2" fontId="73" fillId="0" borderId="13" xfId="0" applyNumberFormat="1" applyFont="1" applyFill="1" applyBorder="1" applyAlignment="1">
      <alignment horizontal="center" vertical="top"/>
    </xf>
    <xf numFmtId="0" fontId="15"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top" wrapText="1"/>
    </xf>
    <xf numFmtId="0" fontId="15" fillId="0" borderId="13" xfId="0" applyFont="1" applyFill="1" applyBorder="1" applyAlignment="1">
      <alignment horizontal="center" vertical="top" wrapText="1"/>
    </xf>
    <xf numFmtId="2" fontId="74" fillId="0" borderId="13" xfId="0" applyNumberFormat="1" applyFont="1" applyFill="1" applyBorder="1" applyAlignment="1">
      <alignment horizontal="center" vertical="top"/>
    </xf>
    <xf numFmtId="0" fontId="74" fillId="0" borderId="13" xfId="0" applyFont="1" applyFill="1" applyBorder="1" applyAlignment="1">
      <alignment horizontal="center" vertical="top"/>
    </xf>
    <xf numFmtId="2" fontId="16" fillId="0" borderId="13" xfId="0" applyNumberFormat="1" applyFont="1" applyFill="1" applyBorder="1" applyAlignment="1">
      <alignment horizontal="center" vertical="top" wrapText="1"/>
    </xf>
    <xf numFmtId="0" fontId="73" fillId="0" borderId="13" xfId="0" applyFont="1" applyFill="1" applyBorder="1" applyAlignment="1">
      <alignment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2"/>
  <sheetViews>
    <sheetView showGridLines="0" zoomScale="73" zoomScaleNormal="73" zoomScalePageLayoutView="0" workbookViewId="0" topLeftCell="A1">
      <selection activeCell="M14" sqref="M14"/>
    </sheetView>
  </sheetViews>
  <sheetFormatPr defaultColWidth="9.140625" defaultRowHeight="15"/>
  <cols>
    <col min="1" max="1" width="15.421875" style="57" customWidth="1"/>
    <col min="2" max="2" width="47.8515625" style="57" customWidth="1"/>
    <col min="3" max="3" width="18.4218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8" t="s">
        <v>57</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30.75" customHeight="1">
      <c r="A5" s="88" t="s">
        <v>55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30.75" customHeight="1">
      <c r="A6" s="88" t="s">
        <v>56</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61.5" customHeight="1">
      <c r="A8" s="8" t="s">
        <v>51</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94.5">
      <c r="A13" s="19">
        <v>1</v>
      </c>
      <c r="B13" s="70" t="s">
        <v>58</v>
      </c>
      <c r="C13" s="69" t="s">
        <v>35</v>
      </c>
      <c r="D13" s="71"/>
      <c r="E13" s="72"/>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75">
      <c r="A14" s="19">
        <v>1.1</v>
      </c>
      <c r="B14" s="70" t="s">
        <v>59</v>
      </c>
      <c r="C14" s="69" t="s">
        <v>41</v>
      </c>
      <c r="D14" s="71">
        <v>30</v>
      </c>
      <c r="E14" s="72" t="s">
        <v>114</v>
      </c>
      <c r="F14" s="68">
        <v>100</v>
      </c>
      <c r="G14" s="33"/>
      <c r="H14" s="21"/>
      <c r="I14" s="20" t="s">
        <v>38</v>
      </c>
      <c r="J14" s="22">
        <f aca="true" t="shared" si="0" ref="J14:J25">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63">
      <c r="A15" s="19">
        <v>2</v>
      </c>
      <c r="B15" s="70" t="s">
        <v>60</v>
      </c>
      <c r="C15" s="69" t="s">
        <v>42</v>
      </c>
      <c r="D15" s="71"/>
      <c r="E15" s="72"/>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75">
      <c r="A16" s="19">
        <v>2.1</v>
      </c>
      <c r="B16" s="70" t="s">
        <v>61</v>
      </c>
      <c r="C16" s="69" t="s">
        <v>44</v>
      </c>
      <c r="D16" s="71">
        <v>90</v>
      </c>
      <c r="E16" s="72" t="s">
        <v>115</v>
      </c>
      <c r="F16" s="68">
        <v>10</v>
      </c>
      <c r="G16" s="33"/>
      <c r="H16" s="33"/>
      <c r="I16" s="20" t="s">
        <v>38</v>
      </c>
      <c r="J16" s="22">
        <f t="shared" si="0"/>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aca="true" t="shared" si="1" ref="BA16:BA25">total_amount_ba($B$2,$D$2,D16,F16,J16,K16,M16)</f>
        <v>0</v>
      </c>
      <c r="BB16" s="64">
        <f aca="true" t="shared" si="2" ref="BB16:BB25">BA16+SUM(N16:AZ16)</f>
        <v>0</v>
      </c>
      <c r="BC16" s="30" t="str">
        <f aca="true" t="shared" si="3" ref="BC16:BC25">SpellNumber(L16,BB16)</f>
        <v>INR Zero Only</v>
      </c>
      <c r="IE16" s="32">
        <v>2</v>
      </c>
      <c r="IF16" s="32" t="s">
        <v>34</v>
      </c>
      <c r="IG16" s="32" t="s">
        <v>42</v>
      </c>
      <c r="IH16" s="32">
        <v>10</v>
      </c>
      <c r="II16" s="32" t="s">
        <v>37</v>
      </c>
    </row>
    <row r="17" spans="1:243" s="31" customFormat="1" ht="15.75">
      <c r="A17" s="19">
        <v>2.2</v>
      </c>
      <c r="B17" s="70" t="s">
        <v>62</v>
      </c>
      <c r="C17" s="69" t="s">
        <v>45</v>
      </c>
      <c r="D17" s="71">
        <v>160</v>
      </c>
      <c r="E17" s="72" t="s">
        <v>115</v>
      </c>
      <c r="F17" s="68">
        <v>10</v>
      </c>
      <c r="G17" s="33"/>
      <c r="H17" s="33"/>
      <c r="I17" s="20" t="s">
        <v>38</v>
      </c>
      <c r="J17" s="22">
        <f t="shared" si="0"/>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1"/>
        <v>0</v>
      </c>
      <c r="BB17" s="64">
        <f t="shared" si="2"/>
        <v>0</v>
      </c>
      <c r="BC17" s="30" t="str">
        <f t="shared" si="3"/>
        <v>INR Zero Only</v>
      </c>
      <c r="IE17" s="32">
        <v>3</v>
      </c>
      <c r="IF17" s="32" t="s">
        <v>43</v>
      </c>
      <c r="IG17" s="32" t="s">
        <v>44</v>
      </c>
      <c r="IH17" s="32">
        <v>10</v>
      </c>
      <c r="II17" s="32" t="s">
        <v>37</v>
      </c>
    </row>
    <row r="18" spans="1:243" s="31" customFormat="1" ht="15.75">
      <c r="A18" s="19">
        <v>2.3</v>
      </c>
      <c r="B18" s="70" t="s">
        <v>63</v>
      </c>
      <c r="C18" s="69" t="s">
        <v>118</v>
      </c>
      <c r="D18" s="71">
        <v>150</v>
      </c>
      <c r="E18" s="72" t="s">
        <v>115</v>
      </c>
      <c r="F18" s="68">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63">
      <c r="A19" s="19">
        <v>3</v>
      </c>
      <c r="B19" s="70" t="s">
        <v>64</v>
      </c>
      <c r="C19" s="69" t="s">
        <v>119</v>
      </c>
      <c r="D19" s="71"/>
      <c r="E19" s="72"/>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5.75">
      <c r="A20" s="19">
        <v>3.1</v>
      </c>
      <c r="B20" s="70" t="s">
        <v>65</v>
      </c>
      <c r="C20" s="69" t="s">
        <v>120</v>
      </c>
      <c r="D20" s="71">
        <v>70</v>
      </c>
      <c r="E20" s="72" t="s">
        <v>116</v>
      </c>
      <c r="F20" s="68">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15.75">
      <c r="A21" s="19">
        <v>3.2</v>
      </c>
      <c r="B21" s="70" t="s">
        <v>66</v>
      </c>
      <c r="C21" s="69" t="s">
        <v>121</v>
      </c>
      <c r="D21" s="71">
        <v>4</v>
      </c>
      <c r="E21" s="72" t="s">
        <v>116</v>
      </c>
      <c r="F21" s="68">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15.75">
      <c r="A22" s="19">
        <v>3.3</v>
      </c>
      <c r="B22" s="70" t="s">
        <v>67</v>
      </c>
      <c r="C22" s="69" t="s">
        <v>122</v>
      </c>
      <c r="D22" s="71">
        <v>30</v>
      </c>
      <c r="E22" s="72" t="s">
        <v>116</v>
      </c>
      <c r="F22" s="68">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15.75">
      <c r="A23" s="19">
        <v>3.4</v>
      </c>
      <c r="B23" s="70" t="s">
        <v>68</v>
      </c>
      <c r="C23" s="69" t="s">
        <v>123</v>
      </c>
      <c r="D23" s="71">
        <v>10</v>
      </c>
      <c r="E23" s="72" t="s">
        <v>116</v>
      </c>
      <c r="F23" s="68">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15.75">
      <c r="A24" s="19">
        <v>3.5</v>
      </c>
      <c r="B24" s="70" t="s">
        <v>69</v>
      </c>
      <c r="C24" s="69" t="s">
        <v>124</v>
      </c>
      <c r="D24" s="71">
        <v>10</v>
      </c>
      <c r="E24" s="72" t="s">
        <v>116</v>
      </c>
      <c r="F24" s="68">
        <v>10</v>
      </c>
      <c r="G24" s="33"/>
      <c r="H24" s="33"/>
      <c r="I24" s="20" t="s">
        <v>38</v>
      </c>
      <c r="J24" s="22">
        <f t="shared" si="0"/>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t="shared" si="1"/>
        <v>0</v>
      </c>
      <c r="BB24" s="64">
        <f t="shared" si="2"/>
        <v>0</v>
      </c>
      <c r="BC24" s="30" t="str">
        <f t="shared" si="3"/>
        <v>INR Zero Only</v>
      </c>
      <c r="IE24" s="32">
        <v>2</v>
      </c>
      <c r="IF24" s="32" t="s">
        <v>34</v>
      </c>
      <c r="IG24" s="32" t="s">
        <v>42</v>
      </c>
      <c r="IH24" s="32">
        <v>10</v>
      </c>
      <c r="II24" s="32" t="s">
        <v>37</v>
      </c>
    </row>
    <row r="25" spans="1:243" s="31" customFormat="1" ht="15.75">
      <c r="A25" s="19">
        <v>3.6</v>
      </c>
      <c r="B25" s="70" t="s">
        <v>70</v>
      </c>
      <c r="C25" s="69" t="s">
        <v>125</v>
      </c>
      <c r="D25" s="71">
        <v>2</v>
      </c>
      <c r="E25" s="72" t="s">
        <v>116</v>
      </c>
      <c r="F25" s="68">
        <v>10</v>
      </c>
      <c r="G25" s="33"/>
      <c r="H25" s="33"/>
      <c r="I25" s="20" t="s">
        <v>38</v>
      </c>
      <c r="J25" s="22">
        <f t="shared" si="0"/>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t="shared" si="1"/>
        <v>0</v>
      </c>
      <c r="BB25" s="64">
        <f t="shared" si="2"/>
        <v>0</v>
      </c>
      <c r="BC25" s="30" t="str">
        <f t="shared" si="3"/>
        <v>INR Zero Only</v>
      </c>
      <c r="IE25" s="32">
        <v>3</v>
      </c>
      <c r="IF25" s="32" t="s">
        <v>43</v>
      </c>
      <c r="IG25" s="32" t="s">
        <v>44</v>
      </c>
      <c r="IH25" s="32">
        <v>10</v>
      </c>
      <c r="II25" s="32" t="s">
        <v>37</v>
      </c>
    </row>
    <row r="26" spans="1:243" s="31" customFormat="1" ht="15.75">
      <c r="A26" s="19">
        <v>3.7</v>
      </c>
      <c r="B26" s="70" t="s">
        <v>71</v>
      </c>
      <c r="C26" s="69" t="s">
        <v>126</v>
      </c>
      <c r="D26" s="71">
        <v>1</v>
      </c>
      <c r="E26" s="72" t="s">
        <v>116</v>
      </c>
      <c r="F26" s="67">
        <v>10</v>
      </c>
      <c r="G26" s="33"/>
      <c r="H26" s="33"/>
      <c r="I26" s="20" t="s">
        <v>38</v>
      </c>
      <c r="J26" s="22">
        <f>IF(I26="Less(-)",-1,1)</f>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total_amount_ba($B$2,$D$2,D26,F26,J26,K26,M26)</f>
        <v>0</v>
      </c>
      <c r="BB26" s="64">
        <f>BA26+SUM(N26:AZ26)</f>
        <v>0</v>
      </c>
      <c r="BC26" s="30" t="str">
        <f>SpellNumber(L26,BB26)</f>
        <v>INR Zero Only</v>
      </c>
      <c r="IE26" s="32">
        <v>1.01</v>
      </c>
      <c r="IF26" s="32" t="s">
        <v>39</v>
      </c>
      <c r="IG26" s="32" t="s">
        <v>35</v>
      </c>
      <c r="IH26" s="32">
        <v>123.223</v>
      </c>
      <c r="II26" s="32" t="s">
        <v>37</v>
      </c>
    </row>
    <row r="27" spans="1:243" s="31" customFormat="1" ht="78.75">
      <c r="A27" s="19">
        <v>4</v>
      </c>
      <c r="B27" s="70" t="s">
        <v>72</v>
      </c>
      <c r="C27" s="69" t="s">
        <v>127</v>
      </c>
      <c r="D27" s="73"/>
      <c r="E27" s="71"/>
      <c r="F27" s="20"/>
      <c r="G27" s="21"/>
      <c r="H27" s="21"/>
      <c r="I27" s="20"/>
      <c r="J27" s="22"/>
      <c r="K27" s="23"/>
      <c r="L27" s="23"/>
      <c r="M27" s="24"/>
      <c r="N27" s="25"/>
      <c r="O27" s="25"/>
      <c r="P27" s="26"/>
      <c r="Q27" s="25"/>
      <c r="R27" s="25"/>
      <c r="S27" s="27"/>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8"/>
      <c r="BB27" s="29"/>
      <c r="BC27" s="30"/>
      <c r="IE27" s="32">
        <v>1</v>
      </c>
      <c r="IF27" s="32" t="s">
        <v>34</v>
      </c>
      <c r="IG27" s="32" t="s">
        <v>35</v>
      </c>
      <c r="IH27" s="32">
        <v>10</v>
      </c>
      <c r="II27" s="32" t="s">
        <v>36</v>
      </c>
    </row>
    <row r="28" spans="1:243" s="31" customFormat="1" ht="15.75">
      <c r="A28" s="19">
        <v>4.1</v>
      </c>
      <c r="B28" s="70" t="s">
        <v>73</v>
      </c>
      <c r="C28" s="69" t="s">
        <v>128</v>
      </c>
      <c r="D28" s="73">
        <v>6</v>
      </c>
      <c r="E28" s="71" t="s">
        <v>116</v>
      </c>
      <c r="F28" s="68">
        <v>100</v>
      </c>
      <c r="G28" s="33"/>
      <c r="H28" s="21"/>
      <c r="I28" s="20" t="s">
        <v>38</v>
      </c>
      <c r="J28" s="22">
        <f aca="true" t="shared" si="4" ref="J28:J39">IF(I28="Less(-)",-1,1)</f>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4">
        <f>total_amount_ba($B$2,$D$2,D28,F28,J28,K28,M28)</f>
        <v>0</v>
      </c>
      <c r="BB28" s="64">
        <f>BA28+SUM(N28:AZ28)</f>
        <v>0</v>
      </c>
      <c r="BC28" s="30" t="str">
        <f>SpellNumber(L28,BB28)</f>
        <v>INR Zero Only</v>
      </c>
      <c r="IE28" s="32">
        <v>1.01</v>
      </c>
      <c r="IF28" s="32" t="s">
        <v>39</v>
      </c>
      <c r="IG28" s="32" t="s">
        <v>35</v>
      </c>
      <c r="IH28" s="32">
        <v>123.223</v>
      </c>
      <c r="II28" s="32" t="s">
        <v>37</v>
      </c>
    </row>
    <row r="29" spans="1:243" s="31" customFormat="1" ht="63">
      <c r="A29" s="19">
        <v>5</v>
      </c>
      <c r="B29" s="70" t="s">
        <v>74</v>
      </c>
      <c r="C29" s="69" t="s">
        <v>129</v>
      </c>
      <c r="D29" s="71">
        <v>6</v>
      </c>
      <c r="E29" s="72" t="s">
        <v>116</v>
      </c>
      <c r="F29" s="68">
        <v>100</v>
      </c>
      <c r="G29" s="33"/>
      <c r="H29" s="33"/>
      <c r="I29" s="20" t="s">
        <v>38</v>
      </c>
      <c r="J29" s="22">
        <f t="shared" si="4"/>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aca="true" t="shared" si="5" ref="BA29:BA39">total_amount_ba($B$2,$D$2,D29,F29,J29,K29,M29)</f>
        <v>0</v>
      </c>
      <c r="BB29" s="64">
        <f aca="true" t="shared" si="6" ref="BB29:BB39">BA29+SUM(N29:AZ29)</f>
        <v>0</v>
      </c>
      <c r="BC29" s="30" t="str">
        <f aca="true" t="shared" si="7" ref="BC29:BC39">SpellNumber(L29,BB29)</f>
        <v>INR Zero Only</v>
      </c>
      <c r="IE29" s="32">
        <v>1.02</v>
      </c>
      <c r="IF29" s="32" t="s">
        <v>40</v>
      </c>
      <c r="IG29" s="32" t="s">
        <v>41</v>
      </c>
      <c r="IH29" s="32">
        <v>213</v>
      </c>
      <c r="II29" s="32" t="s">
        <v>37</v>
      </c>
    </row>
    <row r="30" spans="1:243" s="31" customFormat="1" ht="47.25">
      <c r="A30" s="19">
        <v>6</v>
      </c>
      <c r="B30" s="70" t="s">
        <v>75</v>
      </c>
      <c r="C30" s="69" t="s">
        <v>130</v>
      </c>
      <c r="D30" s="71"/>
      <c r="E30" s="72"/>
      <c r="F30" s="20"/>
      <c r="G30" s="21"/>
      <c r="H30" s="21"/>
      <c r="I30" s="20"/>
      <c r="J30" s="22"/>
      <c r="K30" s="23"/>
      <c r="L30" s="23"/>
      <c r="M30" s="24"/>
      <c r="N30" s="25"/>
      <c r="O30" s="25"/>
      <c r="P30" s="26"/>
      <c r="Q30" s="25"/>
      <c r="R30" s="25"/>
      <c r="S30" s="27"/>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8"/>
      <c r="BB30" s="29"/>
      <c r="BC30" s="30"/>
      <c r="IE30" s="32">
        <v>2</v>
      </c>
      <c r="IF30" s="32" t="s">
        <v>34</v>
      </c>
      <c r="IG30" s="32" t="s">
        <v>42</v>
      </c>
      <c r="IH30" s="32">
        <v>10</v>
      </c>
      <c r="II30" s="32" t="s">
        <v>37</v>
      </c>
    </row>
    <row r="31" spans="1:243" s="31" customFormat="1" ht="15.75">
      <c r="A31" s="19">
        <v>6.1</v>
      </c>
      <c r="B31" s="70" t="s">
        <v>76</v>
      </c>
      <c r="C31" s="69" t="s">
        <v>131</v>
      </c>
      <c r="D31" s="71">
        <v>10</v>
      </c>
      <c r="E31" s="72" t="s">
        <v>116</v>
      </c>
      <c r="F31" s="68">
        <v>10</v>
      </c>
      <c r="G31" s="33"/>
      <c r="H31" s="33"/>
      <c r="I31" s="20" t="s">
        <v>38</v>
      </c>
      <c r="J31" s="22">
        <f t="shared" si="4"/>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5"/>
        <v>0</v>
      </c>
      <c r="BB31" s="64">
        <f t="shared" si="6"/>
        <v>0</v>
      </c>
      <c r="BC31" s="30" t="str">
        <f t="shared" si="7"/>
        <v>INR Zero Only</v>
      </c>
      <c r="IE31" s="32">
        <v>3</v>
      </c>
      <c r="IF31" s="32" t="s">
        <v>43</v>
      </c>
      <c r="IG31" s="32" t="s">
        <v>44</v>
      </c>
      <c r="IH31" s="32">
        <v>10</v>
      </c>
      <c r="II31" s="32" t="s">
        <v>37</v>
      </c>
    </row>
    <row r="32" spans="1:243" s="31" customFormat="1" ht="15.75">
      <c r="A32" s="19">
        <v>6.2</v>
      </c>
      <c r="B32" s="70" t="s">
        <v>77</v>
      </c>
      <c r="C32" s="69" t="s">
        <v>132</v>
      </c>
      <c r="D32" s="71">
        <v>15</v>
      </c>
      <c r="E32" s="72" t="s">
        <v>116</v>
      </c>
      <c r="F32" s="68">
        <v>10</v>
      </c>
      <c r="G32" s="33"/>
      <c r="H32" s="33"/>
      <c r="I32" s="20" t="s">
        <v>38</v>
      </c>
      <c r="J32" s="22">
        <f t="shared" si="4"/>
        <v>1</v>
      </c>
      <c r="K32" s="23" t="s">
        <v>48</v>
      </c>
      <c r="L32" s="23" t="s">
        <v>7</v>
      </c>
      <c r="M32" s="66"/>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4">
        <f t="shared" si="5"/>
        <v>0</v>
      </c>
      <c r="BB32" s="64">
        <f t="shared" si="6"/>
        <v>0</v>
      </c>
      <c r="BC32" s="30" t="str">
        <f t="shared" si="7"/>
        <v>INR Zero Only</v>
      </c>
      <c r="IE32" s="32">
        <v>1.01</v>
      </c>
      <c r="IF32" s="32" t="s">
        <v>39</v>
      </c>
      <c r="IG32" s="32" t="s">
        <v>35</v>
      </c>
      <c r="IH32" s="32">
        <v>123.223</v>
      </c>
      <c r="II32" s="32" t="s">
        <v>37</v>
      </c>
    </row>
    <row r="33" spans="1:243" s="31" customFormat="1" ht="15.75">
      <c r="A33" s="19">
        <v>6.3</v>
      </c>
      <c r="B33" s="70" t="s">
        <v>78</v>
      </c>
      <c r="C33" s="69" t="s">
        <v>133</v>
      </c>
      <c r="D33" s="71">
        <v>15</v>
      </c>
      <c r="E33" s="72" t="s">
        <v>116</v>
      </c>
      <c r="F33" s="68">
        <v>10</v>
      </c>
      <c r="G33" s="33"/>
      <c r="H33" s="33"/>
      <c r="I33" s="20" t="s">
        <v>38</v>
      </c>
      <c r="J33" s="22">
        <f t="shared" si="4"/>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8"/>
      <c r="AV33" s="37"/>
      <c r="AW33" s="37"/>
      <c r="AX33" s="37"/>
      <c r="AY33" s="37"/>
      <c r="AZ33" s="37"/>
      <c r="BA33" s="64">
        <f t="shared" si="5"/>
        <v>0</v>
      </c>
      <c r="BB33" s="64">
        <f t="shared" si="6"/>
        <v>0</v>
      </c>
      <c r="BC33" s="30" t="str">
        <f t="shared" si="7"/>
        <v>INR Zero Only</v>
      </c>
      <c r="IE33" s="32">
        <v>1.02</v>
      </c>
      <c r="IF33" s="32" t="s">
        <v>40</v>
      </c>
      <c r="IG33" s="32" t="s">
        <v>41</v>
      </c>
      <c r="IH33" s="32">
        <v>213</v>
      </c>
      <c r="II33" s="32" t="s">
        <v>37</v>
      </c>
    </row>
    <row r="34" spans="1:243" s="31" customFormat="1" ht="15.75">
      <c r="A34" s="19">
        <v>6.4</v>
      </c>
      <c r="B34" s="70" t="s">
        <v>79</v>
      </c>
      <c r="C34" s="69" t="s">
        <v>134</v>
      </c>
      <c r="D34" s="71">
        <v>5</v>
      </c>
      <c r="E34" s="72" t="s">
        <v>116</v>
      </c>
      <c r="F34" s="68">
        <v>10</v>
      </c>
      <c r="G34" s="33"/>
      <c r="H34" s="33"/>
      <c r="I34" s="20" t="s">
        <v>38</v>
      </c>
      <c r="J34" s="22">
        <f t="shared" si="4"/>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 t="shared" si="5"/>
        <v>0</v>
      </c>
      <c r="BB34" s="64">
        <f t="shared" si="6"/>
        <v>0</v>
      </c>
      <c r="BC34" s="30" t="str">
        <f t="shared" si="7"/>
        <v>INR Zero Only</v>
      </c>
      <c r="IE34" s="32">
        <v>2</v>
      </c>
      <c r="IF34" s="32" t="s">
        <v>34</v>
      </c>
      <c r="IG34" s="32" t="s">
        <v>42</v>
      </c>
      <c r="IH34" s="32">
        <v>10</v>
      </c>
      <c r="II34" s="32" t="s">
        <v>37</v>
      </c>
    </row>
    <row r="35" spans="1:243" s="31" customFormat="1" ht="15.75">
      <c r="A35" s="19">
        <v>6.5</v>
      </c>
      <c r="B35" s="70" t="s">
        <v>80</v>
      </c>
      <c r="C35" s="69" t="s">
        <v>135</v>
      </c>
      <c r="D35" s="71">
        <v>8</v>
      </c>
      <c r="E35" s="72" t="s">
        <v>116</v>
      </c>
      <c r="F35" s="68">
        <v>10</v>
      </c>
      <c r="G35" s="33"/>
      <c r="H35" s="33"/>
      <c r="I35" s="20" t="s">
        <v>38</v>
      </c>
      <c r="J35" s="22">
        <f t="shared" si="4"/>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 t="shared" si="5"/>
        <v>0</v>
      </c>
      <c r="BB35" s="64">
        <f t="shared" si="6"/>
        <v>0</v>
      </c>
      <c r="BC35" s="30" t="str">
        <f t="shared" si="7"/>
        <v>INR Zero Only</v>
      </c>
      <c r="IE35" s="32">
        <v>3</v>
      </c>
      <c r="IF35" s="32" t="s">
        <v>43</v>
      </c>
      <c r="IG35" s="32" t="s">
        <v>44</v>
      </c>
      <c r="IH35" s="32">
        <v>10</v>
      </c>
      <c r="II35" s="32" t="s">
        <v>37</v>
      </c>
    </row>
    <row r="36" spans="1:243" s="31" customFormat="1" ht="47.25">
      <c r="A36" s="19">
        <v>7</v>
      </c>
      <c r="B36" s="70" t="s">
        <v>81</v>
      </c>
      <c r="C36" s="69" t="s">
        <v>136</v>
      </c>
      <c r="D36" s="71">
        <v>5</v>
      </c>
      <c r="E36" s="72" t="s">
        <v>116</v>
      </c>
      <c r="F36" s="68">
        <v>10</v>
      </c>
      <c r="G36" s="33"/>
      <c r="H36" s="33"/>
      <c r="I36" s="20" t="s">
        <v>38</v>
      </c>
      <c r="J36" s="22">
        <f t="shared" si="4"/>
        <v>1</v>
      </c>
      <c r="K36" s="23" t="s">
        <v>48</v>
      </c>
      <c r="L36" s="23" t="s">
        <v>7</v>
      </c>
      <c r="M36" s="66"/>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4">
        <f t="shared" si="5"/>
        <v>0</v>
      </c>
      <c r="BB36" s="64">
        <f t="shared" si="6"/>
        <v>0</v>
      </c>
      <c r="BC36" s="30" t="str">
        <f t="shared" si="7"/>
        <v>INR Zero Only</v>
      </c>
      <c r="IE36" s="32">
        <v>1.01</v>
      </c>
      <c r="IF36" s="32" t="s">
        <v>39</v>
      </c>
      <c r="IG36" s="32" t="s">
        <v>35</v>
      </c>
      <c r="IH36" s="32">
        <v>123.223</v>
      </c>
      <c r="II36" s="32" t="s">
        <v>37</v>
      </c>
    </row>
    <row r="37" spans="1:243" s="31" customFormat="1" ht="47.25">
      <c r="A37" s="19">
        <v>8</v>
      </c>
      <c r="B37" s="70" t="s">
        <v>82</v>
      </c>
      <c r="C37" s="69" t="s">
        <v>137</v>
      </c>
      <c r="D37" s="71">
        <v>10</v>
      </c>
      <c r="E37" s="72" t="s">
        <v>116</v>
      </c>
      <c r="F37" s="68">
        <v>10</v>
      </c>
      <c r="G37" s="33"/>
      <c r="H37" s="33"/>
      <c r="I37" s="20" t="s">
        <v>38</v>
      </c>
      <c r="J37" s="22">
        <f t="shared" si="4"/>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4">
        <f t="shared" si="5"/>
        <v>0</v>
      </c>
      <c r="BB37" s="64">
        <f t="shared" si="6"/>
        <v>0</v>
      </c>
      <c r="BC37" s="30" t="str">
        <f t="shared" si="7"/>
        <v>INR Zero Only</v>
      </c>
      <c r="IE37" s="32">
        <v>1.02</v>
      </c>
      <c r="IF37" s="32" t="s">
        <v>40</v>
      </c>
      <c r="IG37" s="32" t="s">
        <v>41</v>
      </c>
      <c r="IH37" s="32">
        <v>213</v>
      </c>
      <c r="II37" s="32" t="s">
        <v>37</v>
      </c>
    </row>
    <row r="38" spans="1:243" s="31" customFormat="1" ht="31.5">
      <c r="A38" s="19">
        <v>9</v>
      </c>
      <c r="B38" s="74" t="s">
        <v>83</v>
      </c>
      <c r="C38" s="69" t="s">
        <v>138</v>
      </c>
      <c r="D38" s="75">
        <v>10</v>
      </c>
      <c r="E38" s="76" t="s">
        <v>116</v>
      </c>
      <c r="F38" s="68">
        <v>10</v>
      </c>
      <c r="G38" s="33"/>
      <c r="H38" s="33"/>
      <c r="I38" s="20" t="s">
        <v>38</v>
      </c>
      <c r="J38" s="22">
        <f t="shared" si="4"/>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 t="shared" si="5"/>
        <v>0</v>
      </c>
      <c r="BB38" s="64">
        <f t="shared" si="6"/>
        <v>0</v>
      </c>
      <c r="BC38" s="30" t="str">
        <f t="shared" si="7"/>
        <v>INR Zero Only</v>
      </c>
      <c r="IE38" s="32">
        <v>2</v>
      </c>
      <c r="IF38" s="32" t="s">
        <v>34</v>
      </c>
      <c r="IG38" s="32" t="s">
        <v>42</v>
      </c>
      <c r="IH38" s="32">
        <v>10</v>
      </c>
      <c r="II38" s="32" t="s">
        <v>37</v>
      </c>
    </row>
    <row r="39" spans="1:243" s="31" customFormat="1" ht="31.5">
      <c r="A39" s="19">
        <v>10</v>
      </c>
      <c r="B39" s="74" t="s">
        <v>84</v>
      </c>
      <c r="C39" s="69" t="s">
        <v>139</v>
      </c>
      <c r="D39" s="75">
        <v>1</v>
      </c>
      <c r="E39" s="76" t="s">
        <v>116</v>
      </c>
      <c r="F39" s="68">
        <v>10</v>
      </c>
      <c r="G39" s="33"/>
      <c r="H39" s="33"/>
      <c r="I39" s="20" t="s">
        <v>38</v>
      </c>
      <c r="J39" s="22">
        <f t="shared" si="4"/>
        <v>1</v>
      </c>
      <c r="K39" s="23" t="s">
        <v>48</v>
      </c>
      <c r="L39" s="23" t="s">
        <v>7</v>
      </c>
      <c r="M39" s="66"/>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4">
        <f t="shared" si="5"/>
        <v>0</v>
      </c>
      <c r="BB39" s="64">
        <f t="shared" si="6"/>
        <v>0</v>
      </c>
      <c r="BC39" s="30" t="str">
        <f t="shared" si="7"/>
        <v>INR Zero Only</v>
      </c>
      <c r="IE39" s="32">
        <v>3</v>
      </c>
      <c r="IF39" s="32" t="s">
        <v>43</v>
      </c>
      <c r="IG39" s="32" t="s">
        <v>44</v>
      </c>
      <c r="IH39" s="32">
        <v>10</v>
      </c>
      <c r="II39" s="32" t="s">
        <v>37</v>
      </c>
    </row>
    <row r="40" spans="1:243" s="31" customFormat="1" ht="94.5">
      <c r="A40" s="19">
        <v>11</v>
      </c>
      <c r="B40" s="74" t="s">
        <v>85</v>
      </c>
      <c r="C40" s="69" t="s">
        <v>140</v>
      </c>
      <c r="D40" s="75"/>
      <c r="E40" s="76"/>
      <c r="F40" s="20"/>
      <c r="G40" s="21"/>
      <c r="H40" s="21"/>
      <c r="I40" s="20"/>
      <c r="J40" s="22"/>
      <c r="K40" s="23"/>
      <c r="L40" s="23"/>
      <c r="M40" s="24"/>
      <c r="N40" s="25"/>
      <c r="O40" s="25"/>
      <c r="P40" s="26"/>
      <c r="Q40" s="25"/>
      <c r="R40" s="25"/>
      <c r="S40" s="27"/>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28"/>
      <c r="BB40" s="29"/>
      <c r="BC40" s="30"/>
      <c r="IE40" s="32">
        <v>1.01</v>
      </c>
      <c r="IF40" s="32" t="s">
        <v>39</v>
      </c>
      <c r="IG40" s="32" t="s">
        <v>35</v>
      </c>
      <c r="IH40" s="32">
        <v>123.223</v>
      </c>
      <c r="II40" s="32" t="s">
        <v>37</v>
      </c>
    </row>
    <row r="41" spans="1:243" s="31" customFormat="1" ht="15.75">
      <c r="A41" s="19">
        <v>11.1</v>
      </c>
      <c r="B41" s="74" t="s">
        <v>86</v>
      </c>
      <c r="C41" s="69" t="s">
        <v>141</v>
      </c>
      <c r="D41" s="75">
        <v>1</v>
      </c>
      <c r="E41" s="76" t="s">
        <v>116</v>
      </c>
      <c r="F41" s="68">
        <v>10</v>
      </c>
      <c r="G41" s="33"/>
      <c r="H41" s="33"/>
      <c r="I41" s="20" t="s">
        <v>38</v>
      </c>
      <c r="J41" s="22">
        <f>IF(I41="Less(-)",-1,1)</f>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4">
        <f>total_amount_ba($B$2,$D$2,D41,F41,J41,K41,M41)</f>
        <v>0</v>
      </c>
      <c r="BB41" s="64">
        <f>BA41+SUM(N41:AZ41)</f>
        <v>0</v>
      </c>
      <c r="BC41" s="30" t="str">
        <f>SpellNumber(L41,BB41)</f>
        <v>INR Zero Only</v>
      </c>
      <c r="IE41" s="32">
        <v>1</v>
      </c>
      <c r="IF41" s="32" t="s">
        <v>34</v>
      </c>
      <c r="IG41" s="32" t="s">
        <v>35</v>
      </c>
      <c r="IH41" s="32">
        <v>10</v>
      </c>
      <c r="II41" s="32" t="s">
        <v>36</v>
      </c>
    </row>
    <row r="42" spans="1:243" s="31" customFormat="1" ht="78.75">
      <c r="A42" s="19">
        <v>12</v>
      </c>
      <c r="B42" s="70" t="s">
        <v>87</v>
      </c>
      <c r="C42" s="69" t="s">
        <v>142</v>
      </c>
      <c r="D42" s="71"/>
      <c r="E42" s="72"/>
      <c r="F42" s="20"/>
      <c r="G42" s="21"/>
      <c r="H42" s="21"/>
      <c r="I42" s="20"/>
      <c r="J42" s="22"/>
      <c r="K42" s="23"/>
      <c r="L42" s="23"/>
      <c r="M42" s="24"/>
      <c r="N42" s="25"/>
      <c r="O42" s="25"/>
      <c r="P42" s="26"/>
      <c r="Q42" s="25"/>
      <c r="R42" s="25"/>
      <c r="S42" s="27"/>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28"/>
      <c r="BB42" s="29"/>
      <c r="BC42" s="30"/>
      <c r="IE42" s="32">
        <v>1.01</v>
      </c>
      <c r="IF42" s="32" t="s">
        <v>39</v>
      </c>
      <c r="IG42" s="32" t="s">
        <v>35</v>
      </c>
      <c r="IH42" s="32">
        <v>123.223</v>
      </c>
      <c r="II42" s="32" t="s">
        <v>37</v>
      </c>
    </row>
    <row r="43" spans="1:243" s="31" customFormat="1" ht="15.75">
      <c r="A43" s="19">
        <v>12.1</v>
      </c>
      <c r="B43" s="70" t="s">
        <v>88</v>
      </c>
      <c r="C43" s="69" t="s">
        <v>143</v>
      </c>
      <c r="D43" s="71">
        <v>16</v>
      </c>
      <c r="E43" s="72" t="s">
        <v>116</v>
      </c>
      <c r="F43" s="68">
        <v>100</v>
      </c>
      <c r="G43" s="33"/>
      <c r="H43" s="33"/>
      <c r="I43" s="20" t="s">
        <v>38</v>
      </c>
      <c r="J43" s="22">
        <f aca="true" t="shared" si="8" ref="J43:J53">IF(I43="Less(-)",-1,1)</f>
        <v>1</v>
      </c>
      <c r="K43" s="23" t="s">
        <v>48</v>
      </c>
      <c r="L43" s="23" t="s">
        <v>7</v>
      </c>
      <c r="M43" s="66"/>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4">
        <f aca="true" t="shared" si="9" ref="BA43:BA53">total_amount_ba($B$2,$D$2,D43,F43,J43,K43,M43)</f>
        <v>0</v>
      </c>
      <c r="BB43" s="64">
        <f aca="true" t="shared" si="10" ref="BB43:BB53">BA43+SUM(N43:AZ43)</f>
        <v>0</v>
      </c>
      <c r="BC43" s="30" t="str">
        <f aca="true" t="shared" si="11" ref="BC43:BC53">SpellNumber(L43,BB43)</f>
        <v>INR Zero Only</v>
      </c>
      <c r="IE43" s="32">
        <v>1.02</v>
      </c>
      <c r="IF43" s="32" t="s">
        <v>40</v>
      </c>
      <c r="IG43" s="32" t="s">
        <v>41</v>
      </c>
      <c r="IH43" s="32">
        <v>213</v>
      </c>
      <c r="II43" s="32" t="s">
        <v>37</v>
      </c>
    </row>
    <row r="44" spans="1:243" s="31" customFormat="1" ht="94.5">
      <c r="A44" s="19">
        <v>13</v>
      </c>
      <c r="B44" s="74" t="s">
        <v>89</v>
      </c>
      <c r="C44" s="69" t="s">
        <v>144</v>
      </c>
      <c r="D44" s="77"/>
      <c r="E44" s="78"/>
      <c r="F44" s="20"/>
      <c r="G44" s="21"/>
      <c r="H44" s="21"/>
      <c r="I44" s="20"/>
      <c r="J44" s="22"/>
      <c r="K44" s="23"/>
      <c r="L44" s="23"/>
      <c r="M44" s="24"/>
      <c r="N44" s="25"/>
      <c r="O44" s="25"/>
      <c r="P44" s="26"/>
      <c r="Q44" s="25"/>
      <c r="R44" s="25"/>
      <c r="S44" s="27"/>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8"/>
      <c r="BB44" s="29"/>
      <c r="BC44" s="30"/>
      <c r="IE44" s="32">
        <v>2</v>
      </c>
      <c r="IF44" s="32" t="s">
        <v>34</v>
      </c>
      <c r="IG44" s="32" t="s">
        <v>42</v>
      </c>
      <c r="IH44" s="32">
        <v>10</v>
      </c>
      <c r="II44" s="32" t="s">
        <v>37</v>
      </c>
    </row>
    <row r="45" spans="1:243" s="31" customFormat="1" ht="15.75">
      <c r="A45" s="19">
        <v>13.1</v>
      </c>
      <c r="B45" s="74" t="s">
        <v>90</v>
      </c>
      <c r="C45" s="69" t="s">
        <v>145</v>
      </c>
      <c r="D45" s="77">
        <v>1</v>
      </c>
      <c r="E45" s="78" t="s">
        <v>116</v>
      </c>
      <c r="F45" s="68">
        <v>10</v>
      </c>
      <c r="G45" s="33"/>
      <c r="H45" s="33"/>
      <c r="I45" s="20" t="s">
        <v>38</v>
      </c>
      <c r="J45" s="22">
        <f t="shared" si="8"/>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4">
        <f t="shared" si="9"/>
        <v>0</v>
      </c>
      <c r="BB45" s="64">
        <f t="shared" si="10"/>
        <v>0</v>
      </c>
      <c r="BC45" s="30" t="str">
        <f t="shared" si="11"/>
        <v>INR Zero Only</v>
      </c>
      <c r="IE45" s="32">
        <v>3</v>
      </c>
      <c r="IF45" s="32" t="s">
        <v>43</v>
      </c>
      <c r="IG45" s="32" t="s">
        <v>44</v>
      </c>
      <c r="IH45" s="32">
        <v>10</v>
      </c>
      <c r="II45" s="32" t="s">
        <v>37</v>
      </c>
    </row>
    <row r="46" spans="1:243" s="31" customFormat="1" ht="31.5">
      <c r="A46" s="19">
        <v>14</v>
      </c>
      <c r="B46" s="70" t="s">
        <v>91</v>
      </c>
      <c r="C46" s="69" t="s">
        <v>146</v>
      </c>
      <c r="D46" s="71"/>
      <c r="E46" s="72"/>
      <c r="F46" s="20"/>
      <c r="G46" s="21"/>
      <c r="H46" s="21"/>
      <c r="I46" s="20"/>
      <c r="J46" s="22"/>
      <c r="K46" s="23"/>
      <c r="L46" s="23"/>
      <c r="M46" s="24"/>
      <c r="N46" s="25"/>
      <c r="O46" s="25"/>
      <c r="P46" s="26"/>
      <c r="Q46" s="25"/>
      <c r="R46" s="25"/>
      <c r="S46" s="27"/>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28"/>
      <c r="BB46" s="29"/>
      <c r="BC46" s="30"/>
      <c r="IE46" s="32">
        <v>1.01</v>
      </c>
      <c r="IF46" s="32" t="s">
        <v>39</v>
      </c>
      <c r="IG46" s="32" t="s">
        <v>35</v>
      </c>
      <c r="IH46" s="32">
        <v>123.223</v>
      </c>
      <c r="II46" s="32" t="s">
        <v>37</v>
      </c>
    </row>
    <row r="47" spans="1:243" s="31" customFormat="1" ht="15.75">
      <c r="A47" s="19">
        <v>14.1</v>
      </c>
      <c r="B47" s="70" t="s">
        <v>92</v>
      </c>
      <c r="C47" s="69" t="s">
        <v>147</v>
      </c>
      <c r="D47" s="71">
        <v>30</v>
      </c>
      <c r="E47" s="72" t="s">
        <v>115</v>
      </c>
      <c r="F47" s="68">
        <v>10</v>
      </c>
      <c r="G47" s="33"/>
      <c r="H47" s="33"/>
      <c r="I47" s="20" t="s">
        <v>38</v>
      </c>
      <c r="J47" s="22">
        <f t="shared" si="8"/>
        <v>1</v>
      </c>
      <c r="K47" s="23" t="s">
        <v>48</v>
      </c>
      <c r="L47" s="23" t="s">
        <v>7</v>
      </c>
      <c r="M47" s="66"/>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8"/>
      <c r="AV47" s="37"/>
      <c r="AW47" s="37"/>
      <c r="AX47" s="37"/>
      <c r="AY47" s="37"/>
      <c r="AZ47" s="37"/>
      <c r="BA47" s="64">
        <f t="shared" si="9"/>
        <v>0</v>
      </c>
      <c r="BB47" s="64">
        <f t="shared" si="10"/>
        <v>0</v>
      </c>
      <c r="BC47" s="30" t="str">
        <f t="shared" si="11"/>
        <v>INR Zero Only</v>
      </c>
      <c r="IE47" s="32">
        <v>1.02</v>
      </c>
      <c r="IF47" s="32" t="s">
        <v>40</v>
      </c>
      <c r="IG47" s="32" t="s">
        <v>41</v>
      </c>
      <c r="IH47" s="32">
        <v>213</v>
      </c>
      <c r="II47" s="32" t="s">
        <v>37</v>
      </c>
    </row>
    <row r="48" spans="1:243" s="31" customFormat="1" ht="15.75">
      <c r="A48" s="19">
        <v>14.2</v>
      </c>
      <c r="B48" s="70" t="s">
        <v>93</v>
      </c>
      <c r="C48" s="69" t="s">
        <v>148</v>
      </c>
      <c r="D48" s="71">
        <v>40</v>
      </c>
      <c r="E48" s="72" t="s">
        <v>115</v>
      </c>
      <c r="F48" s="68">
        <v>10</v>
      </c>
      <c r="G48" s="33"/>
      <c r="H48" s="33"/>
      <c r="I48" s="20" t="s">
        <v>38</v>
      </c>
      <c r="J48" s="22">
        <f t="shared" si="8"/>
        <v>1</v>
      </c>
      <c r="K48" s="23" t="s">
        <v>48</v>
      </c>
      <c r="L48" s="23" t="s">
        <v>7</v>
      </c>
      <c r="M48" s="66"/>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4">
        <f t="shared" si="9"/>
        <v>0</v>
      </c>
      <c r="BB48" s="64">
        <f t="shared" si="10"/>
        <v>0</v>
      </c>
      <c r="BC48" s="30" t="str">
        <f t="shared" si="11"/>
        <v>INR Zero Only</v>
      </c>
      <c r="IE48" s="32">
        <v>2</v>
      </c>
      <c r="IF48" s="32" t="s">
        <v>34</v>
      </c>
      <c r="IG48" s="32" t="s">
        <v>42</v>
      </c>
      <c r="IH48" s="32">
        <v>10</v>
      </c>
      <c r="II48" s="32" t="s">
        <v>37</v>
      </c>
    </row>
    <row r="49" spans="1:243" s="31" customFormat="1" ht="15.75">
      <c r="A49" s="19">
        <v>14.3</v>
      </c>
      <c r="B49" s="70" t="s">
        <v>94</v>
      </c>
      <c r="C49" s="69" t="s">
        <v>149</v>
      </c>
      <c r="D49" s="71">
        <v>30</v>
      </c>
      <c r="E49" s="72" t="s">
        <v>115</v>
      </c>
      <c r="F49" s="68">
        <v>10</v>
      </c>
      <c r="G49" s="33"/>
      <c r="H49" s="33"/>
      <c r="I49" s="20" t="s">
        <v>38</v>
      </c>
      <c r="J49" s="22">
        <f t="shared" si="8"/>
        <v>1</v>
      </c>
      <c r="K49" s="23" t="s">
        <v>48</v>
      </c>
      <c r="L49" s="23" t="s">
        <v>7</v>
      </c>
      <c r="M49" s="66"/>
      <c r="N49" s="34"/>
      <c r="O49" s="34"/>
      <c r="P49" s="35"/>
      <c r="Q49" s="34"/>
      <c r="R49" s="34"/>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4">
        <f t="shared" si="9"/>
        <v>0</v>
      </c>
      <c r="BB49" s="64">
        <f t="shared" si="10"/>
        <v>0</v>
      </c>
      <c r="BC49" s="30" t="str">
        <f t="shared" si="11"/>
        <v>INR Zero Only</v>
      </c>
      <c r="IE49" s="32">
        <v>3</v>
      </c>
      <c r="IF49" s="32" t="s">
        <v>43</v>
      </c>
      <c r="IG49" s="32" t="s">
        <v>44</v>
      </c>
      <c r="IH49" s="32">
        <v>10</v>
      </c>
      <c r="II49" s="32" t="s">
        <v>37</v>
      </c>
    </row>
    <row r="50" spans="1:243" s="31" customFormat="1" ht="63">
      <c r="A50" s="19">
        <v>15</v>
      </c>
      <c r="B50" s="70" t="s">
        <v>95</v>
      </c>
      <c r="C50" s="69" t="s">
        <v>150</v>
      </c>
      <c r="D50" s="79"/>
      <c r="E50" s="79"/>
      <c r="F50" s="20"/>
      <c r="G50" s="21"/>
      <c r="H50" s="21"/>
      <c r="I50" s="20"/>
      <c r="J50" s="22"/>
      <c r="K50" s="23"/>
      <c r="L50" s="23"/>
      <c r="M50" s="24"/>
      <c r="N50" s="25"/>
      <c r="O50" s="25"/>
      <c r="P50" s="26"/>
      <c r="Q50" s="25"/>
      <c r="R50" s="25"/>
      <c r="S50" s="27"/>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28"/>
      <c r="BB50" s="29"/>
      <c r="BC50" s="30"/>
      <c r="IE50" s="32">
        <v>1.01</v>
      </c>
      <c r="IF50" s="32" t="s">
        <v>39</v>
      </c>
      <c r="IG50" s="32" t="s">
        <v>35</v>
      </c>
      <c r="IH50" s="32">
        <v>123.223</v>
      </c>
      <c r="II50" s="32" t="s">
        <v>37</v>
      </c>
    </row>
    <row r="51" spans="1:243" s="31" customFormat="1" ht="15.75">
      <c r="A51" s="19">
        <v>15.1</v>
      </c>
      <c r="B51" s="70" t="s">
        <v>96</v>
      </c>
      <c r="C51" s="69" t="s">
        <v>151</v>
      </c>
      <c r="D51" s="79">
        <v>40</v>
      </c>
      <c r="E51" s="79" t="s">
        <v>115</v>
      </c>
      <c r="F51" s="68">
        <v>10</v>
      </c>
      <c r="G51" s="33"/>
      <c r="H51" s="33"/>
      <c r="I51" s="20" t="s">
        <v>38</v>
      </c>
      <c r="J51" s="22">
        <f t="shared" si="8"/>
        <v>1</v>
      </c>
      <c r="K51" s="23" t="s">
        <v>48</v>
      </c>
      <c r="L51" s="23" t="s">
        <v>7</v>
      </c>
      <c r="M51" s="66"/>
      <c r="N51" s="34"/>
      <c r="O51" s="34"/>
      <c r="P51" s="35"/>
      <c r="Q51" s="34"/>
      <c r="R51" s="34"/>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4">
        <f t="shared" si="9"/>
        <v>0</v>
      </c>
      <c r="BB51" s="64">
        <f t="shared" si="10"/>
        <v>0</v>
      </c>
      <c r="BC51" s="30" t="str">
        <f t="shared" si="11"/>
        <v>INR Zero Only</v>
      </c>
      <c r="IE51" s="32">
        <v>1.02</v>
      </c>
      <c r="IF51" s="32" t="s">
        <v>40</v>
      </c>
      <c r="IG51" s="32" t="s">
        <v>41</v>
      </c>
      <c r="IH51" s="32">
        <v>213</v>
      </c>
      <c r="II51" s="32" t="s">
        <v>37</v>
      </c>
    </row>
    <row r="52" spans="1:243" s="31" customFormat="1" ht="15.75">
      <c r="A52" s="19">
        <v>15.2</v>
      </c>
      <c r="B52" s="70" t="s">
        <v>97</v>
      </c>
      <c r="C52" s="69" t="s">
        <v>152</v>
      </c>
      <c r="D52" s="79">
        <v>45</v>
      </c>
      <c r="E52" s="79" t="s">
        <v>115</v>
      </c>
      <c r="F52" s="68">
        <v>10</v>
      </c>
      <c r="G52" s="33"/>
      <c r="H52" s="33"/>
      <c r="I52" s="20" t="s">
        <v>38</v>
      </c>
      <c r="J52" s="22">
        <f t="shared" si="8"/>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 t="shared" si="9"/>
        <v>0</v>
      </c>
      <c r="BB52" s="64">
        <f t="shared" si="10"/>
        <v>0</v>
      </c>
      <c r="BC52" s="30" t="str">
        <f t="shared" si="11"/>
        <v>INR Zero Only</v>
      </c>
      <c r="IE52" s="32">
        <v>2</v>
      </c>
      <c r="IF52" s="32" t="s">
        <v>34</v>
      </c>
      <c r="IG52" s="32" t="s">
        <v>42</v>
      </c>
      <c r="IH52" s="32">
        <v>10</v>
      </c>
      <c r="II52" s="32" t="s">
        <v>37</v>
      </c>
    </row>
    <row r="53" spans="1:243" s="31" customFormat="1" ht="15.75">
      <c r="A53" s="19">
        <v>15.3</v>
      </c>
      <c r="B53" s="70" t="s">
        <v>98</v>
      </c>
      <c r="C53" s="69" t="s">
        <v>153</v>
      </c>
      <c r="D53" s="79">
        <v>30</v>
      </c>
      <c r="E53" s="79" t="s">
        <v>115</v>
      </c>
      <c r="F53" s="68">
        <v>10</v>
      </c>
      <c r="G53" s="33"/>
      <c r="H53" s="33"/>
      <c r="I53" s="20" t="s">
        <v>38</v>
      </c>
      <c r="J53" s="22">
        <f t="shared" si="8"/>
        <v>1</v>
      </c>
      <c r="K53" s="23" t="s">
        <v>48</v>
      </c>
      <c r="L53" s="23" t="s">
        <v>7</v>
      </c>
      <c r="M53" s="66"/>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4">
        <f t="shared" si="9"/>
        <v>0</v>
      </c>
      <c r="BB53" s="64">
        <f t="shared" si="10"/>
        <v>0</v>
      </c>
      <c r="BC53" s="30" t="str">
        <f t="shared" si="11"/>
        <v>INR Zero Only</v>
      </c>
      <c r="IE53" s="32">
        <v>3</v>
      </c>
      <c r="IF53" s="32" t="s">
        <v>43</v>
      </c>
      <c r="IG53" s="32" t="s">
        <v>44</v>
      </c>
      <c r="IH53" s="32">
        <v>10</v>
      </c>
      <c r="II53" s="32" t="s">
        <v>37</v>
      </c>
    </row>
    <row r="54" spans="1:243" s="31" customFormat="1" ht="47.25">
      <c r="A54" s="19">
        <v>16</v>
      </c>
      <c r="B54" s="70" t="s">
        <v>99</v>
      </c>
      <c r="C54" s="69" t="s">
        <v>154</v>
      </c>
      <c r="D54" s="71"/>
      <c r="E54" s="72"/>
      <c r="F54" s="20"/>
      <c r="G54" s="21"/>
      <c r="H54" s="21"/>
      <c r="I54" s="20"/>
      <c r="J54" s="22"/>
      <c r="K54" s="23"/>
      <c r="L54" s="23"/>
      <c r="M54" s="24"/>
      <c r="N54" s="25"/>
      <c r="O54" s="25"/>
      <c r="P54" s="26"/>
      <c r="Q54" s="25"/>
      <c r="R54" s="25"/>
      <c r="S54" s="27"/>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8"/>
      <c r="BB54" s="29"/>
      <c r="BC54" s="30"/>
      <c r="IE54" s="32">
        <v>1.01</v>
      </c>
      <c r="IF54" s="32" t="s">
        <v>39</v>
      </c>
      <c r="IG54" s="32" t="s">
        <v>35</v>
      </c>
      <c r="IH54" s="32">
        <v>123.223</v>
      </c>
      <c r="II54" s="32" t="s">
        <v>37</v>
      </c>
    </row>
    <row r="55" spans="1:243" s="31" customFormat="1" ht="15.75">
      <c r="A55" s="19">
        <v>16.1</v>
      </c>
      <c r="B55" s="70" t="s">
        <v>100</v>
      </c>
      <c r="C55" s="69" t="s">
        <v>155</v>
      </c>
      <c r="D55" s="71">
        <v>10</v>
      </c>
      <c r="E55" s="72" t="s">
        <v>116</v>
      </c>
      <c r="F55" s="68">
        <v>10</v>
      </c>
      <c r="G55" s="33"/>
      <c r="H55" s="33"/>
      <c r="I55" s="20" t="s">
        <v>38</v>
      </c>
      <c r="J55" s="22">
        <f>IF(I55="Less(-)",-1,1)</f>
        <v>1</v>
      </c>
      <c r="K55" s="23" t="s">
        <v>48</v>
      </c>
      <c r="L55" s="23" t="s">
        <v>7</v>
      </c>
      <c r="M55" s="66"/>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4">
        <f>total_amount_ba($B$2,$D$2,D55,F55,J55,K55,M55)</f>
        <v>0</v>
      </c>
      <c r="BB55" s="64">
        <f>BA55+SUM(N55:AZ55)</f>
        <v>0</v>
      </c>
      <c r="BC55" s="30" t="str">
        <f>SpellNumber(L55,BB55)</f>
        <v>INR Zero Only</v>
      </c>
      <c r="IE55" s="32">
        <v>1</v>
      </c>
      <c r="IF55" s="32" t="s">
        <v>34</v>
      </c>
      <c r="IG55" s="32" t="s">
        <v>35</v>
      </c>
      <c r="IH55" s="32">
        <v>10</v>
      </c>
      <c r="II55" s="32" t="s">
        <v>36</v>
      </c>
    </row>
    <row r="56" spans="1:243" s="31" customFormat="1" ht="47.25">
      <c r="A56" s="19">
        <v>17</v>
      </c>
      <c r="B56" s="80" t="s">
        <v>101</v>
      </c>
      <c r="C56" s="69" t="s">
        <v>156</v>
      </c>
      <c r="D56" s="71">
        <v>988</v>
      </c>
      <c r="E56" s="72" t="s">
        <v>117</v>
      </c>
      <c r="F56" s="68">
        <v>100</v>
      </c>
      <c r="G56" s="33"/>
      <c r="H56" s="21"/>
      <c r="I56" s="20" t="s">
        <v>38</v>
      </c>
      <c r="J56" s="22">
        <f aca="true" t="shared" si="12" ref="J56:J66">IF(I56="Less(-)",-1,1)</f>
        <v>1</v>
      </c>
      <c r="K56" s="23" t="s">
        <v>48</v>
      </c>
      <c r="L56" s="23" t="s">
        <v>7</v>
      </c>
      <c r="M56" s="66"/>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4">
        <f>total_amount_ba($B$2,$D$2,D56,F56,J56,K56,M56)</f>
        <v>0</v>
      </c>
      <c r="BB56" s="64">
        <f>BA56+SUM(N56:AZ56)</f>
        <v>0</v>
      </c>
      <c r="BC56" s="30" t="str">
        <f>SpellNumber(L56,BB56)</f>
        <v>INR Zero Only</v>
      </c>
      <c r="IE56" s="32">
        <v>1.01</v>
      </c>
      <c r="IF56" s="32" t="s">
        <v>39</v>
      </c>
      <c r="IG56" s="32" t="s">
        <v>35</v>
      </c>
      <c r="IH56" s="32">
        <v>123.223</v>
      </c>
      <c r="II56" s="32" t="s">
        <v>37</v>
      </c>
    </row>
    <row r="57" spans="1:243" s="31" customFormat="1" ht="63">
      <c r="A57" s="19">
        <v>18</v>
      </c>
      <c r="B57" s="80" t="s">
        <v>102</v>
      </c>
      <c r="C57" s="69" t="s">
        <v>157</v>
      </c>
      <c r="D57" s="79"/>
      <c r="E57" s="79"/>
      <c r="F57" s="20"/>
      <c r="G57" s="21"/>
      <c r="H57" s="21"/>
      <c r="I57" s="20"/>
      <c r="J57" s="22"/>
      <c r="K57" s="23"/>
      <c r="L57" s="23"/>
      <c r="M57" s="24"/>
      <c r="N57" s="25"/>
      <c r="O57" s="25"/>
      <c r="P57" s="26"/>
      <c r="Q57" s="25"/>
      <c r="R57" s="25"/>
      <c r="S57" s="27"/>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28"/>
      <c r="BB57" s="29"/>
      <c r="BC57" s="30"/>
      <c r="IE57" s="32">
        <v>1.02</v>
      </c>
      <c r="IF57" s="32" t="s">
        <v>40</v>
      </c>
      <c r="IG57" s="32" t="s">
        <v>41</v>
      </c>
      <c r="IH57" s="32">
        <v>213</v>
      </c>
      <c r="II57" s="32" t="s">
        <v>37</v>
      </c>
    </row>
    <row r="58" spans="1:243" s="31" customFormat="1" ht="15.75">
      <c r="A58" s="19">
        <v>18.1</v>
      </c>
      <c r="B58" s="80" t="s">
        <v>103</v>
      </c>
      <c r="C58" s="69" t="s">
        <v>158</v>
      </c>
      <c r="D58" s="79">
        <v>2</v>
      </c>
      <c r="E58" s="79" t="s">
        <v>116</v>
      </c>
      <c r="F58" s="68">
        <v>10</v>
      </c>
      <c r="G58" s="33"/>
      <c r="H58" s="33"/>
      <c r="I58" s="20" t="s">
        <v>38</v>
      </c>
      <c r="J58" s="22">
        <f t="shared" si="12"/>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4">
        <f aca="true" t="shared" si="13" ref="BA58:BA66">total_amount_ba($B$2,$D$2,D58,F58,J58,K58,M58)</f>
        <v>0</v>
      </c>
      <c r="BB58" s="64">
        <f aca="true" t="shared" si="14" ref="BB58:BB68">BA58+SUM(N58:AZ58)</f>
        <v>0</v>
      </c>
      <c r="BC58" s="30" t="str">
        <f aca="true" t="shared" si="15" ref="BC58:BC66">SpellNumber(L58,BB58)</f>
        <v>INR Zero Only</v>
      </c>
      <c r="IE58" s="32">
        <v>2</v>
      </c>
      <c r="IF58" s="32" t="s">
        <v>34</v>
      </c>
      <c r="IG58" s="32" t="s">
        <v>42</v>
      </c>
      <c r="IH58" s="32">
        <v>10</v>
      </c>
      <c r="II58" s="32" t="s">
        <v>37</v>
      </c>
    </row>
    <row r="59" spans="1:243" s="31" customFormat="1" ht="15.75">
      <c r="A59" s="19">
        <v>18.2</v>
      </c>
      <c r="B59" s="80" t="s">
        <v>104</v>
      </c>
      <c r="C59" s="69" t="s">
        <v>159</v>
      </c>
      <c r="D59" s="79">
        <v>5</v>
      </c>
      <c r="E59" s="79" t="s">
        <v>116</v>
      </c>
      <c r="F59" s="68">
        <v>10</v>
      </c>
      <c r="G59" s="33"/>
      <c r="H59" s="33"/>
      <c r="I59" s="20" t="s">
        <v>38</v>
      </c>
      <c r="J59" s="22">
        <f t="shared" si="12"/>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4">
        <f t="shared" si="13"/>
        <v>0</v>
      </c>
      <c r="BB59" s="64">
        <f t="shared" si="14"/>
        <v>0</v>
      </c>
      <c r="BC59" s="30" t="str">
        <f t="shared" si="15"/>
        <v>INR Zero Only</v>
      </c>
      <c r="IE59" s="32">
        <v>3</v>
      </c>
      <c r="IF59" s="32" t="s">
        <v>43</v>
      </c>
      <c r="IG59" s="32" t="s">
        <v>44</v>
      </c>
      <c r="IH59" s="32">
        <v>10</v>
      </c>
      <c r="II59" s="32" t="s">
        <v>37</v>
      </c>
    </row>
    <row r="60" spans="1:243" s="31" customFormat="1" ht="15.75">
      <c r="A60" s="19">
        <v>18.3</v>
      </c>
      <c r="B60" s="80" t="s">
        <v>105</v>
      </c>
      <c r="C60" s="69" t="s">
        <v>160</v>
      </c>
      <c r="D60" s="79">
        <v>5</v>
      </c>
      <c r="E60" s="79" t="s">
        <v>116</v>
      </c>
      <c r="F60" s="68">
        <v>10</v>
      </c>
      <c r="G60" s="33"/>
      <c r="H60" s="33"/>
      <c r="I60" s="20" t="s">
        <v>38</v>
      </c>
      <c r="J60" s="22">
        <f t="shared" si="12"/>
        <v>1</v>
      </c>
      <c r="K60" s="23" t="s">
        <v>48</v>
      </c>
      <c r="L60" s="23" t="s">
        <v>7</v>
      </c>
      <c r="M60" s="66"/>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4">
        <f t="shared" si="13"/>
        <v>0</v>
      </c>
      <c r="BB60" s="64">
        <f t="shared" si="14"/>
        <v>0</v>
      </c>
      <c r="BC60" s="30" t="str">
        <f t="shared" si="15"/>
        <v>INR Zero Only</v>
      </c>
      <c r="IE60" s="32">
        <v>1.01</v>
      </c>
      <c r="IF60" s="32" t="s">
        <v>39</v>
      </c>
      <c r="IG60" s="32" t="s">
        <v>35</v>
      </c>
      <c r="IH60" s="32">
        <v>123.223</v>
      </c>
      <c r="II60" s="32" t="s">
        <v>37</v>
      </c>
    </row>
    <row r="61" spans="1:243" s="31" customFormat="1" ht="63">
      <c r="A61" s="19">
        <v>19</v>
      </c>
      <c r="B61" s="80" t="s">
        <v>106</v>
      </c>
      <c r="C61" s="69" t="s">
        <v>161</v>
      </c>
      <c r="D61" s="79">
        <v>6</v>
      </c>
      <c r="E61" s="79" t="s">
        <v>116</v>
      </c>
      <c r="F61" s="68">
        <v>10</v>
      </c>
      <c r="G61" s="33"/>
      <c r="H61" s="33"/>
      <c r="I61" s="20" t="s">
        <v>38</v>
      </c>
      <c r="J61" s="22">
        <f t="shared" si="12"/>
        <v>1</v>
      </c>
      <c r="K61" s="23" t="s">
        <v>48</v>
      </c>
      <c r="L61" s="23" t="s">
        <v>7</v>
      </c>
      <c r="M61" s="66"/>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8"/>
      <c r="AV61" s="37"/>
      <c r="AW61" s="37"/>
      <c r="AX61" s="37"/>
      <c r="AY61" s="37"/>
      <c r="AZ61" s="37"/>
      <c r="BA61" s="64">
        <f t="shared" si="13"/>
        <v>0</v>
      </c>
      <c r="BB61" s="64">
        <f t="shared" si="14"/>
        <v>0</v>
      </c>
      <c r="BC61" s="30" t="str">
        <f t="shared" si="15"/>
        <v>INR Zero Only</v>
      </c>
      <c r="IE61" s="32">
        <v>1.02</v>
      </c>
      <c r="IF61" s="32" t="s">
        <v>40</v>
      </c>
      <c r="IG61" s="32" t="s">
        <v>41</v>
      </c>
      <c r="IH61" s="32">
        <v>213</v>
      </c>
      <c r="II61" s="32" t="s">
        <v>37</v>
      </c>
    </row>
    <row r="62" spans="1:243" s="31" customFormat="1" ht="47.25">
      <c r="A62" s="19">
        <v>20</v>
      </c>
      <c r="B62" s="80" t="s">
        <v>107</v>
      </c>
      <c r="C62" s="69" t="s">
        <v>162</v>
      </c>
      <c r="D62" s="79">
        <v>30</v>
      </c>
      <c r="E62" s="79" t="s">
        <v>116</v>
      </c>
      <c r="F62" s="68">
        <v>10</v>
      </c>
      <c r="G62" s="33"/>
      <c r="H62" s="33"/>
      <c r="I62" s="20" t="s">
        <v>38</v>
      </c>
      <c r="J62" s="22">
        <f t="shared" si="12"/>
        <v>1</v>
      </c>
      <c r="K62" s="23" t="s">
        <v>48</v>
      </c>
      <c r="L62" s="23" t="s">
        <v>7</v>
      </c>
      <c r="M62" s="66"/>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4">
        <f t="shared" si="13"/>
        <v>0</v>
      </c>
      <c r="BB62" s="64">
        <f t="shared" si="14"/>
        <v>0</v>
      </c>
      <c r="BC62" s="30" t="str">
        <f t="shared" si="15"/>
        <v>INR Zero Only</v>
      </c>
      <c r="IE62" s="32">
        <v>2</v>
      </c>
      <c r="IF62" s="32" t="s">
        <v>34</v>
      </c>
      <c r="IG62" s="32" t="s">
        <v>42</v>
      </c>
      <c r="IH62" s="32">
        <v>10</v>
      </c>
      <c r="II62" s="32" t="s">
        <v>37</v>
      </c>
    </row>
    <row r="63" spans="1:243" s="31" customFormat="1" ht="63">
      <c r="A63" s="19">
        <v>21</v>
      </c>
      <c r="B63" s="80" t="s">
        <v>108</v>
      </c>
      <c r="C63" s="69" t="s">
        <v>163</v>
      </c>
      <c r="D63" s="79">
        <v>40</v>
      </c>
      <c r="E63" s="79" t="s">
        <v>115</v>
      </c>
      <c r="F63" s="68">
        <v>10</v>
      </c>
      <c r="G63" s="33"/>
      <c r="H63" s="33"/>
      <c r="I63" s="20" t="s">
        <v>38</v>
      </c>
      <c r="J63" s="22">
        <f t="shared" si="12"/>
        <v>1</v>
      </c>
      <c r="K63" s="23" t="s">
        <v>48</v>
      </c>
      <c r="L63" s="23" t="s">
        <v>7</v>
      </c>
      <c r="M63" s="66"/>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4">
        <f t="shared" si="13"/>
        <v>0</v>
      </c>
      <c r="BB63" s="64">
        <f t="shared" si="14"/>
        <v>0</v>
      </c>
      <c r="BC63" s="30" t="str">
        <f t="shared" si="15"/>
        <v>INR Zero Only</v>
      </c>
      <c r="IE63" s="32">
        <v>3</v>
      </c>
      <c r="IF63" s="32" t="s">
        <v>43</v>
      </c>
      <c r="IG63" s="32" t="s">
        <v>44</v>
      </c>
      <c r="IH63" s="32">
        <v>10</v>
      </c>
      <c r="II63" s="32" t="s">
        <v>37</v>
      </c>
    </row>
    <row r="64" spans="1:243" s="31" customFormat="1" ht="78.75">
      <c r="A64" s="19">
        <v>22</v>
      </c>
      <c r="B64" s="80" t="s">
        <v>109</v>
      </c>
      <c r="C64" s="69" t="s">
        <v>164</v>
      </c>
      <c r="D64" s="79">
        <v>50</v>
      </c>
      <c r="E64" s="79" t="s">
        <v>115</v>
      </c>
      <c r="F64" s="68">
        <v>10</v>
      </c>
      <c r="G64" s="33"/>
      <c r="H64" s="33"/>
      <c r="I64" s="20" t="s">
        <v>38</v>
      </c>
      <c r="J64" s="22">
        <f t="shared" si="12"/>
        <v>1</v>
      </c>
      <c r="K64" s="23" t="s">
        <v>48</v>
      </c>
      <c r="L64" s="23" t="s">
        <v>7</v>
      </c>
      <c r="M64" s="66"/>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4">
        <f t="shared" si="13"/>
        <v>0</v>
      </c>
      <c r="BB64" s="64">
        <f t="shared" si="14"/>
        <v>0</v>
      </c>
      <c r="BC64" s="30" t="str">
        <f t="shared" si="15"/>
        <v>INR Zero Only</v>
      </c>
      <c r="IE64" s="32">
        <v>1.01</v>
      </c>
      <c r="IF64" s="32" t="s">
        <v>39</v>
      </c>
      <c r="IG64" s="32" t="s">
        <v>35</v>
      </c>
      <c r="IH64" s="32">
        <v>123.223</v>
      </c>
      <c r="II64" s="32" t="s">
        <v>37</v>
      </c>
    </row>
    <row r="65" spans="1:243" s="31" customFormat="1" ht="47.25">
      <c r="A65" s="19">
        <v>23</v>
      </c>
      <c r="B65" s="74" t="s">
        <v>110</v>
      </c>
      <c r="C65" s="69" t="s">
        <v>165</v>
      </c>
      <c r="D65" s="77">
        <v>1</v>
      </c>
      <c r="E65" s="78" t="s">
        <v>116</v>
      </c>
      <c r="F65" s="68">
        <v>10</v>
      </c>
      <c r="G65" s="33"/>
      <c r="H65" s="33"/>
      <c r="I65" s="20" t="s">
        <v>38</v>
      </c>
      <c r="J65" s="22">
        <f t="shared" si="12"/>
        <v>1</v>
      </c>
      <c r="K65" s="23" t="s">
        <v>48</v>
      </c>
      <c r="L65" s="23" t="s">
        <v>7</v>
      </c>
      <c r="M65" s="66"/>
      <c r="N65" s="34"/>
      <c r="O65" s="34"/>
      <c r="P65" s="35"/>
      <c r="Q65" s="34"/>
      <c r="R65" s="34"/>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4">
        <f t="shared" si="13"/>
        <v>0</v>
      </c>
      <c r="BB65" s="64">
        <f t="shared" si="14"/>
        <v>0</v>
      </c>
      <c r="BC65" s="30" t="str">
        <f t="shared" si="15"/>
        <v>INR Zero Only</v>
      </c>
      <c r="IE65" s="32">
        <v>1.02</v>
      </c>
      <c r="IF65" s="32" t="s">
        <v>40</v>
      </c>
      <c r="IG65" s="32" t="s">
        <v>41</v>
      </c>
      <c r="IH65" s="32">
        <v>213</v>
      </c>
      <c r="II65" s="32" t="s">
        <v>37</v>
      </c>
    </row>
    <row r="66" spans="1:243" s="31" customFormat="1" ht="78.75">
      <c r="A66" s="19">
        <v>24</v>
      </c>
      <c r="B66" s="70" t="s">
        <v>111</v>
      </c>
      <c r="C66" s="69" t="s">
        <v>166</v>
      </c>
      <c r="D66" s="75">
        <v>1</v>
      </c>
      <c r="E66" s="79" t="s">
        <v>116</v>
      </c>
      <c r="F66" s="68">
        <v>10</v>
      </c>
      <c r="G66" s="33"/>
      <c r="H66" s="33"/>
      <c r="I66" s="20" t="s">
        <v>38</v>
      </c>
      <c r="J66" s="22">
        <f t="shared" si="12"/>
        <v>1</v>
      </c>
      <c r="K66" s="23" t="s">
        <v>48</v>
      </c>
      <c r="L66" s="23" t="s">
        <v>7</v>
      </c>
      <c r="M66" s="66"/>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4">
        <f t="shared" si="13"/>
        <v>0</v>
      </c>
      <c r="BB66" s="64">
        <f t="shared" si="14"/>
        <v>0</v>
      </c>
      <c r="BC66" s="30" t="str">
        <f t="shared" si="15"/>
        <v>INR Zero Only</v>
      </c>
      <c r="IE66" s="32">
        <v>2</v>
      </c>
      <c r="IF66" s="32" t="s">
        <v>34</v>
      </c>
      <c r="IG66" s="32" t="s">
        <v>42</v>
      </c>
      <c r="IH66" s="32">
        <v>10</v>
      </c>
      <c r="II66" s="32" t="s">
        <v>37</v>
      </c>
    </row>
    <row r="67" spans="1:243" s="31" customFormat="1" ht="94.5">
      <c r="A67" s="19">
        <v>25</v>
      </c>
      <c r="B67" s="70" t="s">
        <v>112</v>
      </c>
      <c r="C67" s="69" t="s">
        <v>167</v>
      </c>
      <c r="D67" s="75">
        <v>6</v>
      </c>
      <c r="E67" s="79" t="s">
        <v>115</v>
      </c>
      <c r="F67" s="68">
        <v>10</v>
      </c>
      <c r="G67" s="33"/>
      <c r="H67" s="33"/>
      <c r="I67" s="20" t="s">
        <v>38</v>
      </c>
      <c r="J67" s="22">
        <f>IF(I67="Less(-)",-1,1)</f>
        <v>1</v>
      </c>
      <c r="K67" s="23" t="s">
        <v>48</v>
      </c>
      <c r="L67" s="23" t="s">
        <v>7</v>
      </c>
      <c r="M67" s="66"/>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4">
        <f>total_amount_ba($B$2,$D$2,D67,F67,J67,K67,M67)</f>
        <v>0</v>
      </c>
      <c r="BB67" s="64">
        <f>BA67+SUM(N67:AZ67)</f>
        <v>0</v>
      </c>
      <c r="BC67" s="30" t="str">
        <f>SpellNumber(L67,BB67)</f>
        <v>INR Zero Only</v>
      </c>
      <c r="IE67" s="32">
        <v>3</v>
      </c>
      <c r="IF67" s="32" t="s">
        <v>43</v>
      </c>
      <c r="IG67" s="32" t="s">
        <v>44</v>
      </c>
      <c r="IH67" s="32">
        <v>10</v>
      </c>
      <c r="II67" s="32" t="s">
        <v>37</v>
      </c>
    </row>
    <row r="68" spans="1:243" s="31" customFormat="1" ht="31.5">
      <c r="A68" s="19">
        <v>26</v>
      </c>
      <c r="B68" s="70" t="s">
        <v>113</v>
      </c>
      <c r="C68" s="69" t="s">
        <v>168</v>
      </c>
      <c r="D68" s="75">
        <v>12</v>
      </c>
      <c r="E68" s="79" t="s">
        <v>115</v>
      </c>
      <c r="F68" s="67">
        <v>10</v>
      </c>
      <c r="G68" s="33"/>
      <c r="H68" s="33"/>
      <c r="I68" s="20" t="s">
        <v>38</v>
      </c>
      <c r="J68" s="22">
        <f>IF(I68="Less(-)",-1,1)</f>
        <v>1</v>
      </c>
      <c r="K68" s="23" t="s">
        <v>48</v>
      </c>
      <c r="L68" s="23" t="s">
        <v>7</v>
      </c>
      <c r="M68" s="66"/>
      <c r="N68" s="34"/>
      <c r="O68" s="34"/>
      <c r="P68" s="35"/>
      <c r="Q68" s="34"/>
      <c r="R68" s="34"/>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64">
        <f>total_amount_ba($B$2,$D$2,D68,F68,J68,K68,M68)</f>
        <v>0</v>
      </c>
      <c r="BB68" s="64">
        <f t="shared" si="14"/>
        <v>0</v>
      </c>
      <c r="BC68" s="30" t="str">
        <f>SpellNumber(L68,BB68)</f>
        <v>INR Zero Only</v>
      </c>
      <c r="IE68" s="32">
        <v>1.01</v>
      </c>
      <c r="IF68" s="32" t="s">
        <v>39</v>
      </c>
      <c r="IG68" s="32" t="s">
        <v>35</v>
      </c>
      <c r="IH68" s="32">
        <v>123.223</v>
      </c>
      <c r="II68" s="32" t="s">
        <v>37</v>
      </c>
    </row>
    <row r="69" spans="1:243" s="31" customFormat="1" ht="33" customHeight="1">
      <c r="A69" s="39" t="s">
        <v>46</v>
      </c>
      <c r="B69" s="40"/>
      <c r="C69" s="41"/>
      <c r="D69" s="42"/>
      <c r="E69" s="42"/>
      <c r="F69" s="42"/>
      <c r="G69" s="42"/>
      <c r="H69" s="43"/>
      <c r="I69" s="43"/>
      <c r="J69" s="43"/>
      <c r="K69" s="43"/>
      <c r="L69" s="44"/>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65">
        <f>SUM(BA55:BA68)</f>
        <v>0</v>
      </c>
      <c r="BB69" s="65">
        <f>SUM(BB55:BB68)</f>
        <v>0</v>
      </c>
      <c r="BC69" s="30" t="str">
        <f>SpellNumber($E$2,BB69)</f>
        <v>INR Zero Only</v>
      </c>
      <c r="IE69" s="32">
        <v>4</v>
      </c>
      <c r="IF69" s="32" t="s">
        <v>40</v>
      </c>
      <c r="IG69" s="32" t="s">
        <v>45</v>
      </c>
      <c r="IH69" s="32">
        <v>10</v>
      </c>
      <c r="II69" s="32" t="s">
        <v>37</v>
      </c>
    </row>
    <row r="70" spans="1:243" s="55" customFormat="1" ht="39" customHeight="1" hidden="1">
      <c r="A70" s="40" t="s">
        <v>50</v>
      </c>
      <c r="B70" s="46"/>
      <c r="C70" s="47"/>
      <c r="D70" s="48"/>
      <c r="E70" s="49" t="s">
        <v>47</v>
      </c>
      <c r="F70" s="62"/>
      <c r="G70" s="50"/>
      <c r="H70" s="51"/>
      <c r="I70" s="51"/>
      <c r="J70" s="51"/>
      <c r="K70" s="52"/>
      <c r="L70" s="53"/>
      <c r="M70" s="54"/>
      <c r="O70" s="31"/>
      <c r="P70" s="31"/>
      <c r="Q70" s="31"/>
      <c r="R70" s="31"/>
      <c r="S70" s="31"/>
      <c r="BA70" s="60">
        <f>IF(ISBLANK(F70),0,IF(E70="Excess (+)",ROUND(BA69+(BA69*F70),2),IF(E70="Less (-)",ROUND(BA69+(BA69*F70*(-1)),2),0)))</f>
        <v>0</v>
      </c>
      <c r="BB70" s="61">
        <f>ROUND(BA70,0)</f>
        <v>0</v>
      </c>
      <c r="BC70" s="30" t="str">
        <f>SpellNumber(L70,BB70)</f>
        <v> Zero Only</v>
      </c>
      <c r="IE70" s="56"/>
      <c r="IF70" s="56"/>
      <c r="IG70" s="56"/>
      <c r="IH70" s="56"/>
      <c r="II70" s="56"/>
    </row>
    <row r="71" spans="1:243" s="55" customFormat="1" ht="51" customHeight="1">
      <c r="A71" s="39" t="s">
        <v>49</v>
      </c>
      <c r="B71" s="39"/>
      <c r="C71" s="84" t="str">
        <f>SpellNumber($E$2,BB69)</f>
        <v>INR Zero Only</v>
      </c>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6"/>
      <c r="IE71" s="56"/>
      <c r="IF71" s="56"/>
      <c r="IG71" s="56"/>
      <c r="IH71" s="56"/>
      <c r="II71" s="56"/>
    </row>
    <row r="72" spans="3:243" s="14" customFormat="1" ht="15">
      <c r="C72" s="57"/>
      <c r="D72" s="57"/>
      <c r="E72" s="57"/>
      <c r="F72" s="57"/>
      <c r="G72" s="57"/>
      <c r="H72" s="57"/>
      <c r="I72" s="57"/>
      <c r="J72" s="57"/>
      <c r="K72" s="57"/>
      <c r="L72" s="57"/>
      <c r="M72" s="57"/>
      <c r="O72" s="57"/>
      <c r="BA72" s="57"/>
      <c r="BC72" s="57"/>
      <c r="IE72" s="15"/>
      <c r="IF72" s="15"/>
      <c r="IG72" s="15"/>
      <c r="IH72" s="15"/>
      <c r="II72" s="15"/>
    </row>
  </sheetData>
  <sheetProtection password="EEC8" sheet="1" selectLockedCells="1"/>
  <mergeCells count="8">
    <mergeCell ref="A9:BC9"/>
    <mergeCell ref="C71:BC71"/>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0">
      <formula1>IF(ISBLANK(F70),$A$3:$C$3,$B$3:$C$3)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IF(E70&lt;&gt;"Select",99.9,0)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0">
      <formula1>IF(E70&lt;&gt;"Select",0,-1)</formula1>
      <formula2>IF(E70&lt;&gt;"Select",99.99,-1)</formula2>
    </dataValidation>
    <dataValidation type="list" allowBlank="1" showInputMessage="1" showErrorMessage="1" sqref="L67 L13 L14 L15 L16 L17 L18 L19 L20 L21 L22 L23 L24 L25 L26 L27 L28 L29 L30 L31 L32 L33 L34 L35 L36 L37 L38 L39 L40 L41 L42 L43 L44 L45 L46 L47 L48 L49 L50 L51 L52 L53 L54 L55 L56 L57 L58 L59 L60 L61 L62 L63 L64 L65 L66 L68">
      <formula1>"INR"</formula1>
    </dataValidation>
    <dataValidation allowBlank="1" showInputMessage="1" showErrorMessage="1" promptTitle="Addition / Deduction" prompt="Please Choose the correct One" sqref="J13:J68"/>
    <dataValidation type="list" showInputMessage="1" showErrorMessage="1" sqref="I13:I68">
      <formula1>"Excess(+), Less(-)"</formula1>
    </dataValidation>
    <dataValidation type="decimal" allowBlank="1" showInputMessage="1" showErrorMessage="1" errorTitle="Invalid Entry" error="Only Numeric Values are allowed. " sqref="A13:A68">
      <formula1>0</formula1>
      <formula2>999999999999999</formula2>
    </dataValidation>
    <dataValidation allowBlank="1" showInputMessage="1" showErrorMessage="1" promptTitle="Item Description" prompt="Please enter Item Description in text" sqref="B61:B66 B19:B24 B33:B38 B47:B52"/>
    <dataValidation allowBlank="1" showInputMessage="1" showErrorMessage="1" promptTitle="Itemcode/Make" prompt="Please enter text" sqref="C13:C68"/>
    <dataValidation type="decimal" allowBlank="1" showInputMessage="1" showErrorMessage="1" promptTitle="Rate Entry" prompt="Please enter the Other Taxes2 in Rupees for this item. " errorTitle="Invaid Entry" error="Only Numeric Values are allowed. " sqref="N13:O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8">
      <formula1>0</formula1>
      <formula2>999999999999999</formula2>
    </dataValidation>
    <dataValidation allowBlank="1" showInputMessage="1" showErrorMessage="1" promptTitle="Units" prompt="Please enter Units in text" sqref="E13:E68"/>
    <dataValidation type="decimal" allowBlank="1" showInputMessage="1" showErrorMessage="1" promptTitle="Quantity" prompt="Please enter the Quantity for this item. " errorTitle="Invalid Entry" error="Only Numeric Values are allowed. " sqref="F13:F68 D13:D6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6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58:M68 M41 M31:M39 M14 M16:M18 M28:M29 M43 M20:M26 M55:M56 M51:M53 M45 M47:M4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3" t="s">
        <v>2</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2021-07-23T11:33:35Z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N0GzBPwBTEX7pIu7eR0dOERCSmM=</vt:lpwstr>
  </property>
</Properties>
</file>