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<sst xmlns="http://schemas.openxmlformats.org/spreadsheetml/2006/main" count="230" uniqueCount="86">
  <si>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</si>
  <si>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</si>
  <si>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</si>
  <si>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</si>
  <si>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</si>
  <si>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</si>
  <si>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</si>
  <si>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</si>
  <si>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</si>
  <si>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</si>
  <si>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</si>
  <si>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</si>
  <si>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</si>
  <si>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</si>
  <si>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</si>
  <si>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</si>
  <si>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</si>
  <si>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</si>
  <si>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</si>
  <si>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</si>
  <si>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</si>
  <si>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</si>
  <si>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</si>
  <si>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</si>
  <si>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</si>
  <si>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</si>
  <si>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</si>
  <si>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</si>
  <si>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</si>
  <si>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</si>
  <si>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</si>
  <si>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</si>
  <si>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</si>
  <si>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</si>
  <si>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</si>
  <si>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</si>
  <si>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</si>
  <si>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</si>
  <si>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</si>
  <si>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</si>
  <si>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</si>
  <si>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</si>
  <si>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</si>
  <si>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</si>
  <si>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</si>
  <si>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</si>
  <si>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</si>
  <si>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</si>
  <si>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</si>
  <si>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</si>
  <si>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</si>
  <si>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</si>
  <si>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</si>
  <si>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</si>
  <si>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</si>
  <si>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Rewinding of ceiling fans of following sizes i/c dismantling of rotor cutting the damaged winding and providing rewinding along with insulation paper, varnish, connecting copper leads of suitable quality etc as required.( old burnt wire shall be retain by the contactor.)</t>
  </si>
  <si>
    <t>new model 48" (fan)</t>
  </si>
  <si>
    <t>Rewinding of exhaust fans of following sizes i/c dismantling cutting the damaged winding and providing rewinding along with insulation paper, varnish, connecting copper leads of suitable quality including dismentling and refixing from normal/abnorml height and refixing as required.( old burnt wire shall be retain by the contactor.)</t>
  </si>
  <si>
    <t xml:space="preserve">18" Exhaust Fan </t>
  </si>
  <si>
    <t xml:space="preserve">Overhauling of  following fan of any size  including  bearings, checking, cleaning the all parts and supplying &amp; replacement of rubber real, rubber rings, nut bolts, hanger clamps, bearing plates, cotter/ split pin, varnishing if reqd  etc, reassembling  testing and commissioning of fan as reqdired complete. </t>
  </si>
  <si>
    <t xml:space="preserve">ceiling fan </t>
  </si>
  <si>
    <t xml:space="preserve">Exhaust  fan </t>
  </si>
  <si>
    <t>Supplying and fixing following capacity capacitor suitable for ceiling fan / exhaust fan / air-curtain etc.</t>
  </si>
  <si>
    <t>2.5mfd</t>
  </si>
  <si>
    <t>5mfd</t>
  </si>
  <si>
    <t>Repairing of housing of bearing side /bush side /in fan body in ceiling fan /exhaust fan/ rally fan etc.</t>
  </si>
  <si>
    <t>Dismantling &amp; refixing of any size fan from normal height</t>
  </si>
  <si>
    <t>Cartage of Ceiling fans and regulator / exhaust fan From store to site as reqd.</t>
  </si>
  <si>
    <t>Cleaning of ceiling fan with detergent at site as reqd</t>
  </si>
  <si>
    <t>Balancing of ceiling fan blade of any size including making suitable shape of twisted blades etc. at site.</t>
  </si>
  <si>
    <t>Nos.</t>
  </si>
  <si>
    <t>item6</t>
  </si>
  <si>
    <t>item7</t>
  </si>
  <si>
    <t>item8</t>
  </si>
  <si>
    <t>item9</t>
  </si>
  <si>
    <t>item10</t>
  </si>
  <si>
    <t>item11</t>
  </si>
  <si>
    <t>item12</t>
  </si>
  <si>
    <t>item13</t>
  </si>
  <si>
    <t>item14</t>
  </si>
  <si>
    <t>item15</t>
  </si>
  <si>
    <t>item16</t>
  </si>
  <si>
    <t>item17</t>
  </si>
  <si>
    <t>Tender Inviting Authority: Executive Engineer (Elect.)</t>
  </si>
  <si>
    <t xml:space="preserve">Name of Work:Electrical repairing and servicing / overhauling of fans in various substations 11/0.433KV ( 1 to 10 no's) and 33/11KV substation.                    </t>
  </si>
  <si>
    <t>Contract No:   38/IWD/ ED/223 dated 19.07.2021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</si>
</sst>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b/>
      <sz val="10"/>
      <name val="Cambria"/>
      <family val="1"/>
    </font>
    <font>
      <sz val="10"/>
      <name val="Cambria"/>
      <family val="1"/>
    </font>
    <font>
      <sz val="10"/>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
      <sz val="10"/>
      <color theme="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5"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6"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7"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8"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9" fillId="33" borderId="11" xfId="58" applyNumberFormat="1" applyFont="1" applyFill="1" applyBorder="1" applyAlignment="1" applyProtection="1">
      <alignment vertical="center" wrapText="1"/>
      <protection locked="0"/>
    </xf>
    <xf numFmtId="0" fontId="68"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0" fillId="0" borderId="0" xfId="57" applyNumberFormat="1" applyFont="1" applyFill="1">
      <alignment/>
      <protection/>
    </xf>
    <xf numFmtId="164" fontId="71"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2" fillId="33" borderId="11" xfId="64" applyNumberFormat="1" applyFont="1" applyFill="1" applyBorder="1" applyAlignment="1">
      <alignment horizontal="center" vertical="center"/>
    </xf>
    <xf numFmtId="0" fontId="63"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165" fontId="43" fillId="0" borderId="13" xfId="0" applyNumberFormat="1" applyFont="1" applyFill="1" applyBorder="1" applyAlignment="1">
      <alignment horizontal="center" vertical="top"/>
    </xf>
    <xf numFmtId="0" fontId="44" fillId="0" borderId="13" xfId="0" applyNumberFormat="1" applyFont="1" applyFill="1" applyBorder="1" applyAlignment="1">
      <alignment horizontal="justify" vertical="top" wrapText="1"/>
    </xf>
    <xf numFmtId="165" fontId="43" fillId="0" borderId="13" xfId="0" applyNumberFormat="1" applyFont="1" applyFill="1" applyBorder="1" applyAlignment="1">
      <alignment horizontal="center" vertical="top" wrapText="1"/>
    </xf>
    <xf numFmtId="0" fontId="44" fillId="0" borderId="13" xfId="0" applyFont="1" applyFill="1" applyBorder="1" applyAlignment="1">
      <alignment horizontal="justify" vertical="top" wrapText="1"/>
    </xf>
    <xf numFmtId="2" fontId="43" fillId="0" borderId="13" xfId="0" applyNumberFormat="1" applyFont="1" applyFill="1" applyBorder="1" applyAlignment="1">
      <alignment horizontal="center" vertical="top" wrapText="1"/>
    </xf>
    <xf numFmtId="0" fontId="44" fillId="0" borderId="13" xfId="60" applyFont="1" applyFill="1" applyBorder="1" applyAlignment="1">
      <alignment vertical="top" wrapText="1"/>
      <protection/>
    </xf>
    <xf numFmtId="0" fontId="74" fillId="0" borderId="13" xfId="0" applyFont="1" applyFill="1" applyBorder="1" applyAlignment="1">
      <alignment horizontal="justify" vertical="top"/>
    </xf>
    <xf numFmtId="2" fontId="44" fillId="0" borderId="13" xfId="0" applyNumberFormat="1" applyFont="1" applyFill="1" applyBorder="1" applyAlignment="1">
      <alignment horizontal="center" vertical="top" wrapText="1"/>
    </xf>
    <xf numFmtId="2" fontId="44" fillId="0" borderId="13" xfId="0" applyNumberFormat="1" applyFont="1" applyFill="1" applyBorder="1" applyAlignment="1">
      <alignment horizontal="center" vertical="top"/>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Sheet1"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3"/>
  <sheetViews>
    <sheetView showGridLines="0" zoomScalePageLayoutView="0" workbookViewId="0" topLeftCell="A1">
      <selection activeCell="M14" sqref="M14"/>
    </sheetView>
  </sheetViews>
  <sheetFormatPr defaultColWidth="9.140625" defaultRowHeight="15"/>
  <cols>
    <col min="1" max="1" width="15.421875" style="57" customWidth="1"/>
    <col min="2" max="2" width="47.8515625" style="57" customWidth="1"/>
    <col min="3" max="3" width="12.14062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74" t="str">
        <f>B2&amp;" BoQ"</f>
        <v>Item Rate BoQ</v>
      </c>
      <c r="B1" s="74"/>
      <c r="C1" s="74"/>
      <c r="D1" s="74"/>
      <c r="E1" s="74"/>
      <c r="F1" s="74"/>
      <c r="G1" s="74"/>
      <c r="H1" s="74"/>
      <c r="I1" s="74"/>
      <c r="J1" s="74"/>
      <c r="K1" s="74"/>
      <c r="L1" s="74"/>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5" t="s">
        <v>83</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7"/>
      <c r="IF4" s="7"/>
      <c r="IG4" s="7"/>
      <c r="IH4" s="7"/>
      <c r="II4" s="7"/>
    </row>
    <row r="5" spans="1:243" s="6" customFormat="1" ht="30.75" customHeight="1">
      <c r="A5" s="75" t="s">
        <v>84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7"/>
      <c r="IF5" s="7"/>
      <c r="IG5" s="7"/>
      <c r="IH5" s="7"/>
      <c r="II5" s="7"/>
    </row>
    <row r="6" spans="1:243" s="6" customFormat="1" ht="30.75" customHeight="1">
      <c r="A6" s="75" t="s">
        <v>85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7"/>
      <c r="IF6" s="7"/>
      <c r="IG6" s="7"/>
      <c r="IH6" s="7"/>
      <c r="II6" s="7"/>
    </row>
    <row r="7" spans="1:243" s="6" customFormat="1" ht="29.25" customHeight="1" hidden="1">
      <c r="A7" s="76" t="s">
        <v>10</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7"/>
      <c r="IF7" s="7"/>
      <c r="IG7" s="7"/>
      <c r="IH7" s="7"/>
      <c r="II7" s="7"/>
    </row>
    <row r="8" spans="1:243" s="9" customFormat="1" ht="61.5" customHeight="1">
      <c r="A8" s="8" t="s">
        <v>51</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10"/>
      <c r="IF8" s="10"/>
      <c r="IG8" s="10"/>
      <c r="IH8" s="10"/>
      <c r="II8" s="10"/>
    </row>
    <row r="9" spans="1:243" s="11" customFormat="1" ht="61.5" customHeight="1">
      <c r="A9" s="68" t="s">
        <v>11</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76.5">
      <c r="A13" s="81">
        <v>1</v>
      </c>
      <c r="B13" s="82" t="s">
        <v>55</v>
      </c>
      <c r="C13" s="19" t="s">
        <v>35</v>
      </c>
      <c r="D13" s="88"/>
      <c r="E13" s="88"/>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5">
      <c r="A14" s="83">
        <v>1.1</v>
      </c>
      <c r="B14" s="84" t="s">
        <v>56</v>
      </c>
      <c r="C14" s="19" t="s">
        <v>41</v>
      </c>
      <c r="D14" s="88">
        <v>15</v>
      </c>
      <c r="E14" s="88" t="s">
        <v>70</v>
      </c>
      <c r="F14" s="67">
        <v>100</v>
      </c>
      <c r="G14" s="33"/>
      <c r="H14" s="21"/>
      <c r="I14" s="20" t="s">
        <v>38</v>
      </c>
      <c r="J14" s="22">
        <f aca="true" t="shared" si="0" ref="J14:J23">IF(I14="Less(-)",-1,1)</f>
        <v>1</v>
      </c>
      <c r="K14" s="23" t="s">
        <v>48</v>
      </c>
      <c r="L14" s="23" t="s">
        <v>7</v>
      </c>
      <c r="M14" s="66"/>
      <c r="N14" s="34"/>
      <c r="O14" s="34"/>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4">
        <f>total_amount_ba($B$2,$D$2,D14,F14,J14,K14,M14)</f>
        <v>0</v>
      </c>
      <c r="BB14" s="64">
        <f>BA14+SUM(N14:AZ14)</f>
        <v>0</v>
      </c>
      <c r="BC14" s="30" t="str">
        <f>SpellNumber(L14,BB14)</f>
        <v>INR Zero Only</v>
      </c>
      <c r="IE14" s="32">
        <v>1.01</v>
      </c>
      <c r="IF14" s="32" t="s">
        <v>39</v>
      </c>
      <c r="IG14" s="32" t="s">
        <v>35</v>
      </c>
      <c r="IH14" s="32">
        <v>123.223</v>
      </c>
      <c r="II14" s="32" t="s">
        <v>37</v>
      </c>
    </row>
    <row r="15" spans="1:243" s="31" customFormat="1" ht="89.25">
      <c r="A15" s="81">
        <v>2</v>
      </c>
      <c r="B15" s="82" t="s">
        <v>57</v>
      </c>
      <c r="C15" s="19" t="s">
        <v>42</v>
      </c>
      <c r="D15" s="88"/>
      <c r="E15" s="88"/>
      <c r="F15" s="20"/>
      <c r="G15" s="21"/>
      <c r="H15" s="21"/>
      <c r="I15" s="20"/>
      <c r="J15" s="22"/>
      <c r="K15" s="23"/>
      <c r="L15" s="23"/>
      <c r="M15" s="24"/>
      <c r="N15" s="25"/>
      <c r="O15" s="25"/>
      <c r="P15" s="26"/>
      <c r="Q15" s="25"/>
      <c r="R15" s="25"/>
      <c r="S15" s="27"/>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8"/>
      <c r="BB15" s="29"/>
      <c r="BC15" s="30"/>
      <c r="IE15" s="32">
        <v>1.02</v>
      </c>
      <c r="IF15" s="32" t="s">
        <v>40</v>
      </c>
      <c r="IG15" s="32" t="s">
        <v>41</v>
      </c>
      <c r="IH15" s="32">
        <v>213</v>
      </c>
      <c r="II15" s="32" t="s">
        <v>37</v>
      </c>
    </row>
    <row r="16" spans="1:243" s="31" customFormat="1" ht="15">
      <c r="A16" s="85">
        <v>2.1</v>
      </c>
      <c r="B16" s="84" t="s">
        <v>58</v>
      </c>
      <c r="C16" s="19" t="s">
        <v>44</v>
      </c>
      <c r="D16" s="88">
        <v>15</v>
      </c>
      <c r="E16" s="88" t="s">
        <v>70</v>
      </c>
      <c r="F16" s="67">
        <v>10</v>
      </c>
      <c r="G16" s="33"/>
      <c r="H16" s="33"/>
      <c r="I16" s="20" t="s">
        <v>38</v>
      </c>
      <c r="J16" s="22">
        <f t="shared" si="0"/>
        <v>1</v>
      </c>
      <c r="K16" s="23" t="s">
        <v>48</v>
      </c>
      <c r="L16" s="23" t="s">
        <v>7</v>
      </c>
      <c r="M16" s="66"/>
      <c r="N16" s="34"/>
      <c r="O16" s="34"/>
      <c r="P16" s="35"/>
      <c r="Q16" s="34"/>
      <c r="R16" s="34"/>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4">
        <f aca="true" t="shared" si="1" ref="BA15:BA23">total_amount_ba($B$2,$D$2,D16,F16,J16,K16,M16)</f>
        <v>0</v>
      </c>
      <c r="BB16" s="64">
        <f aca="true" t="shared" si="2" ref="BB15:BB23">BA16+SUM(N16:AZ16)</f>
        <v>0</v>
      </c>
      <c r="BC16" s="30" t="str">
        <f aca="true" t="shared" si="3" ref="BC15:BC23">SpellNumber(L16,BB16)</f>
        <v>INR Zero Only</v>
      </c>
      <c r="IE16" s="32">
        <v>2</v>
      </c>
      <c r="IF16" s="32" t="s">
        <v>34</v>
      </c>
      <c r="IG16" s="32" t="s">
        <v>42</v>
      </c>
      <c r="IH16" s="32">
        <v>10</v>
      </c>
      <c r="II16" s="32" t="s">
        <v>37</v>
      </c>
    </row>
    <row r="17" spans="1:243" s="31" customFormat="1" ht="76.5">
      <c r="A17" s="83">
        <v>3</v>
      </c>
      <c r="B17" s="84" t="s">
        <v>59</v>
      </c>
      <c r="C17" s="19" t="s">
        <v>45</v>
      </c>
      <c r="D17" s="88"/>
      <c r="E17" s="88"/>
      <c r="F17" s="20"/>
      <c r="G17" s="21"/>
      <c r="H17" s="21"/>
      <c r="I17" s="20"/>
      <c r="J17" s="22"/>
      <c r="K17" s="23"/>
      <c r="L17" s="23"/>
      <c r="M17" s="24"/>
      <c r="N17" s="25"/>
      <c r="O17" s="25"/>
      <c r="P17" s="26"/>
      <c r="Q17" s="25"/>
      <c r="R17" s="25"/>
      <c r="S17" s="27"/>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8"/>
      <c r="BB17" s="29"/>
      <c r="BC17" s="30"/>
      <c r="IE17" s="32">
        <v>3</v>
      </c>
      <c r="IF17" s="32" t="s">
        <v>43</v>
      </c>
      <c r="IG17" s="32" t="s">
        <v>44</v>
      </c>
      <c r="IH17" s="32">
        <v>10</v>
      </c>
      <c r="II17" s="32" t="s">
        <v>37</v>
      </c>
    </row>
    <row r="18" spans="1:243" s="31" customFormat="1" ht="15">
      <c r="A18" s="83">
        <v>3.1</v>
      </c>
      <c r="B18" s="84" t="s">
        <v>60</v>
      </c>
      <c r="C18" s="19" t="s">
        <v>71</v>
      </c>
      <c r="D18" s="88">
        <v>104</v>
      </c>
      <c r="E18" s="88" t="s">
        <v>70</v>
      </c>
      <c r="F18" s="67">
        <v>10</v>
      </c>
      <c r="G18" s="33"/>
      <c r="H18" s="33"/>
      <c r="I18" s="20" t="s">
        <v>38</v>
      </c>
      <c r="J18" s="22">
        <f t="shared" si="0"/>
        <v>1</v>
      </c>
      <c r="K18" s="23" t="s">
        <v>48</v>
      </c>
      <c r="L18" s="23" t="s">
        <v>7</v>
      </c>
      <c r="M18" s="66"/>
      <c r="N18" s="34"/>
      <c r="O18" s="34"/>
      <c r="P18" s="35"/>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4">
        <f t="shared" si="1"/>
        <v>0</v>
      </c>
      <c r="BB18" s="64">
        <f t="shared" si="2"/>
        <v>0</v>
      </c>
      <c r="BC18" s="30" t="str">
        <f t="shared" si="3"/>
        <v>INR Zero Only</v>
      </c>
      <c r="IE18" s="32">
        <v>1.01</v>
      </c>
      <c r="IF18" s="32" t="s">
        <v>39</v>
      </c>
      <c r="IG18" s="32" t="s">
        <v>35</v>
      </c>
      <c r="IH18" s="32">
        <v>123.223</v>
      </c>
      <c r="II18" s="32" t="s">
        <v>37</v>
      </c>
    </row>
    <row r="19" spans="1:243" s="31" customFormat="1" ht="15">
      <c r="A19" s="83">
        <v>3.2</v>
      </c>
      <c r="B19" s="84" t="s">
        <v>61</v>
      </c>
      <c r="C19" s="19" t="s">
        <v>72</v>
      </c>
      <c r="D19" s="88">
        <v>55</v>
      </c>
      <c r="E19" s="88" t="s">
        <v>70</v>
      </c>
      <c r="F19" s="67">
        <v>10</v>
      </c>
      <c r="G19" s="33"/>
      <c r="H19" s="33"/>
      <c r="I19" s="20" t="s">
        <v>38</v>
      </c>
      <c r="J19" s="22">
        <f t="shared" si="0"/>
        <v>1</v>
      </c>
      <c r="K19" s="23" t="s">
        <v>48</v>
      </c>
      <c r="L19" s="23" t="s">
        <v>7</v>
      </c>
      <c r="M19" s="66"/>
      <c r="N19" s="34"/>
      <c r="O19" s="34"/>
      <c r="P19" s="35"/>
      <c r="Q19" s="34"/>
      <c r="R19" s="34"/>
      <c r="S19" s="36"/>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8"/>
      <c r="AV19" s="37"/>
      <c r="AW19" s="37"/>
      <c r="AX19" s="37"/>
      <c r="AY19" s="37"/>
      <c r="AZ19" s="37"/>
      <c r="BA19" s="64">
        <f t="shared" si="1"/>
        <v>0</v>
      </c>
      <c r="BB19" s="64">
        <f t="shared" si="2"/>
        <v>0</v>
      </c>
      <c r="BC19" s="30" t="str">
        <f t="shared" si="3"/>
        <v>INR Zero Only</v>
      </c>
      <c r="IE19" s="32">
        <v>1.02</v>
      </c>
      <c r="IF19" s="32" t="s">
        <v>40</v>
      </c>
      <c r="IG19" s="32" t="s">
        <v>41</v>
      </c>
      <c r="IH19" s="32">
        <v>213</v>
      </c>
      <c r="II19" s="32" t="s">
        <v>37</v>
      </c>
    </row>
    <row r="20" spans="1:243" s="31" customFormat="1" ht="25.5">
      <c r="A20" s="81">
        <v>4</v>
      </c>
      <c r="B20" s="86" t="s">
        <v>62</v>
      </c>
      <c r="C20" s="19" t="s">
        <v>73</v>
      </c>
      <c r="D20" s="88"/>
      <c r="E20" s="88"/>
      <c r="F20" s="20"/>
      <c r="G20" s="21"/>
      <c r="H20" s="21"/>
      <c r="I20" s="20"/>
      <c r="J20" s="22"/>
      <c r="K20" s="23"/>
      <c r="L20" s="23"/>
      <c r="M20" s="24"/>
      <c r="N20" s="25"/>
      <c r="O20" s="25"/>
      <c r="P20" s="26"/>
      <c r="Q20" s="25"/>
      <c r="R20" s="25"/>
      <c r="S20" s="27"/>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28"/>
      <c r="BB20" s="29"/>
      <c r="BC20" s="30"/>
      <c r="IE20" s="32">
        <v>2</v>
      </c>
      <c r="IF20" s="32" t="s">
        <v>34</v>
      </c>
      <c r="IG20" s="32" t="s">
        <v>42</v>
      </c>
      <c r="IH20" s="32">
        <v>10</v>
      </c>
      <c r="II20" s="32" t="s">
        <v>37</v>
      </c>
    </row>
    <row r="21" spans="1:243" s="31" customFormat="1" ht="15">
      <c r="A21" s="81">
        <v>4.1</v>
      </c>
      <c r="B21" s="87" t="s">
        <v>63</v>
      </c>
      <c r="C21" s="19" t="s">
        <v>74</v>
      </c>
      <c r="D21" s="88">
        <v>50</v>
      </c>
      <c r="E21" s="88" t="s">
        <v>70</v>
      </c>
      <c r="F21" s="67">
        <v>10</v>
      </c>
      <c r="G21" s="33"/>
      <c r="H21" s="33"/>
      <c r="I21" s="20" t="s">
        <v>38</v>
      </c>
      <c r="J21" s="22">
        <f t="shared" si="0"/>
        <v>1</v>
      </c>
      <c r="K21" s="23" t="s">
        <v>48</v>
      </c>
      <c r="L21" s="23" t="s">
        <v>7</v>
      </c>
      <c r="M21" s="66"/>
      <c r="N21" s="34"/>
      <c r="O21" s="34"/>
      <c r="P21" s="35"/>
      <c r="Q21" s="34"/>
      <c r="R21" s="34"/>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4">
        <f t="shared" si="1"/>
        <v>0</v>
      </c>
      <c r="BB21" s="64">
        <f t="shared" si="2"/>
        <v>0</v>
      </c>
      <c r="BC21" s="30" t="str">
        <f t="shared" si="3"/>
        <v>INR Zero Only</v>
      </c>
      <c r="IE21" s="32">
        <v>3</v>
      </c>
      <c r="IF21" s="32" t="s">
        <v>43</v>
      </c>
      <c r="IG21" s="32" t="s">
        <v>44</v>
      </c>
      <c r="IH21" s="32">
        <v>10</v>
      </c>
      <c r="II21" s="32" t="s">
        <v>37</v>
      </c>
    </row>
    <row r="22" spans="1:243" s="31" customFormat="1" ht="15">
      <c r="A22" s="81">
        <v>4.2</v>
      </c>
      <c r="B22" s="87" t="s">
        <v>64</v>
      </c>
      <c r="C22" s="19" t="s">
        <v>75</v>
      </c>
      <c r="D22" s="88">
        <v>30</v>
      </c>
      <c r="E22" s="88" t="s">
        <v>70</v>
      </c>
      <c r="F22" s="67">
        <v>10</v>
      </c>
      <c r="G22" s="33"/>
      <c r="H22" s="33"/>
      <c r="I22" s="20" t="s">
        <v>38</v>
      </c>
      <c r="J22" s="22">
        <f t="shared" si="0"/>
        <v>1</v>
      </c>
      <c r="K22" s="23" t="s">
        <v>48</v>
      </c>
      <c r="L22" s="23" t="s">
        <v>7</v>
      </c>
      <c r="M22" s="66"/>
      <c r="N22" s="34"/>
      <c r="O22" s="34"/>
      <c r="P22" s="35"/>
      <c r="Q22" s="34"/>
      <c r="R22" s="34"/>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4">
        <f t="shared" si="1"/>
        <v>0</v>
      </c>
      <c r="BB22" s="64">
        <f t="shared" si="2"/>
        <v>0</v>
      </c>
      <c r="BC22" s="30" t="str">
        <f t="shared" si="3"/>
        <v>INR Zero Only</v>
      </c>
      <c r="IE22" s="32">
        <v>1.01</v>
      </c>
      <c r="IF22" s="32" t="s">
        <v>39</v>
      </c>
      <c r="IG22" s="32" t="s">
        <v>35</v>
      </c>
      <c r="IH22" s="32">
        <v>123.223</v>
      </c>
      <c r="II22" s="32" t="s">
        <v>37</v>
      </c>
    </row>
    <row r="23" spans="1:243" s="31" customFormat="1" ht="25.5">
      <c r="A23" s="83">
        <v>5</v>
      </c>
      <c r="B23" s="84" t="s">
        <v>65</v>
      </c>
      <c r="C23" s="19" t="s">
        <v>76</v>
      </c>
      <c r="D23" s="88">
        <v>20</v>
      </c>
      <c r="E23" s="88" t="s">
        <v>70</v>
      </c>
      <c r="F23" s="67">
        <v>10</v>
      </c>
      <c r="G23" s="33"/>
      <c r="H23" s="33"/>
      <c r="I23" s="20" t="s">
        <v>38</v>
      </c>
      <c r="J23" s="22">
        <f t="shared" si="0"/>
        <v>1</v>
      </c>
      <c r="K23" s="23" t="s">
        <v>48</v>
      </c>
      <c r="L23" s="23" t="s">
        <v>7</v>
      </c>
      <c r="M23" s="66"/>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4">
        <f t="shared" si="1"/>
        <v>0</v>
      </c>
      <c r="BB23" s="64">
        <f t="shared" si="2"/>
        <v>0</v>
      </c>
      <c r="BC23" s="30" t="str">
        <f t="shared" si="3"/>
        <v>INR Zero Only</v>
      </c>
      <c r="IE23" s="32">
        <v>1.02</v>
      </c>
      <c r="IF23" s="32" t="s">
        <v>40</v>
      </c>
      <c r="IG23" s="32" t="s">
        <v>41</v>
      </c>
      <c r="IH23" s="32">
        <v>213</v>
      </c>
      <c r="II23" s="32" t="s">
        <v>37</v>
      </c>
    </row>
    <row r="24" spans="1:243" s="31" customFormat="1" ht="15">
      <c r="A24" s="81">
        <v>6</v>
      </c>
      <c r="B24" s="84" t="s">
        <v>66</v>
      </c>
      <c r="C24" s="19" t="s">
        <v>77</v>
      </c>
      <c r="D24" s="88"/>
      <c r="E24" s="88"/>
      <c r="F24" s="20"/>
      <c r="G24" s="21"/>
      <c r="H24" s="21"/>
      <c r="I24" s="20"/>
      <c r="J24" s="22"/>
      <c r="K24" s="23"/>
      <c r="L24" s="23"/>
      <c r="M24" s="24"/>
      <c r="N24" s="25"/>
      <c r="O24" s="25"/>
      <c r="P24" s="26"/>
      <c r="Q24" s="25"/>
      <c r="R24" s="25"/>
      <c r="S24" s="27"/>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28"/>
      <c r="BB24" s="29"/>
      <c r="BC24" s="30"/>
      <c r="IE24" s="32">
        <v>1.02</v>
      </c>
      <c r="IF24" s="32" t="s">
        <v>40</v>
      </c>
      <c r="IG24" s="32" t="s">
        <v>41</v>
      </c>
      <c r="IH24" s="32">
        <v>213</v>
      </c>
      <c r="II24" s="32" t="s">
        <v>37</v>
      </c>
    </row>
    <row r="25" spans="1:243" s="31" customFormat="1" ht="15">
      <c r="A25" s="81">
        <v>6.1</v>
      </c>
      <c r="B25" s="84" t="s">
        <v>60</v>
      </c>
      <c r="C25" s="19" t="s">
        <v>78</v>
      </c>
      <c r="D25" s="88">
        <v>104</v>
      </c>
      <c r="E25" s="88" t="s">
        <v>70</v>
      </c>
      <c r="F25" s="67">
        <v>10</v>
      </c>
      <c r="G25" s="33"/>
      <c r="H25" s="33"/>
      <c r="I25" s="20" t="s">
        <v>38</v>
      </c>
      <c r="J25" s="22">
        <f aca="true" t="shared" si="4" ref="J24:J29">IF(I25="Less(-)",-1,1)</f>
        <v>1</v>
      </c>
      <c r="K25" s="23" t="s">
        <v>48</v>
      </c>
      <c r="L25" s="23" t="s">
        <v>7</v>
      </c>
      <c r="M25" s="66"/>
      <c r="N25" s="34"/>
      <c r="O25" s="34"/>
      <c r="P25" s="35"/>
      <c r="Q25" s="34"/>
      <c r="R25" s="34"/>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4">
        <f aca="true" t="shared" si="5" ref="BA24:BA29">total_amount_ba($B$2,$D$2,D25,F25,J25,K25,M25)</f>
        <v>0</v>
      </c>
      <c r="BB25" s="64">
        <f aca="true" t="shared" si="6" ref="BB24:BB29">BA25+SUM(N25:AZ25)</f>
        <v>0</v>
      </c>
      <c r="BC25" s="30" t="str">
        <f aca="true" t="shared" si="7" ref="BC24:BC29">SpellNumber(L25,BB25)</f>
        <v>INR Zero Only</v>
      </c>
      <c r="IE25" s="32">
        <v>2</v>
      </c>
      <c r="IF25" s="32" t="s">
        <v>34</v>
      </c>
      <c r="IG25" s="32" t="s">
        <v>42</v>
      </c>
      <c r="IH25" s="32">
        <v>10</v>
      </c>
      <c r="II25" s="32" t="s">
        <v>37</v>
      </c>
    </row>
    <row r="26" spans="1:243" s="31" customFormat="1" ht="15">
      <c r="A26" s="81">
        <v>6.2</v>
      </c>
      <c r="B26" s="84" t="s">
        <v>61</v>
      </c>
      <c r="C26" s="19" t="s">
        <v>79</v>
      </c>
      <c r="D26" s="88">
        <v>55</v>
      </c>
      <c r="E26" s="88" t="s">
        <v>70</v>
      </c>
      <c r="F26" s="67">
        <v>10</v>
      </c>
      <c r="G26" s="33"/>
      <c r="H26" s="33"/>
      <c r="I26" s="20" t="s">
        <v>38</v>
      </c>
      <c r="J26" s="22">
        <f t="shared" si="4"/>
        <v>1</v>
      </c>
      <c r="K26" s="23" t="s">
        <v>48</v>
      </c>
      <c r="L26" s="23" t="s">
        <v>7</v>
      </c>
      <c r="M26" s="66"/>
      <c r="N26" s="34"/>
      <c r="O26" s="34"/>
      <c r="P26" s="35"/>
      <c r="Q26" s="34"/>
      <c r="R26" s="34"/>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4">
        <f t="shared" si="5"/>
        <v>0</v>
      </c>
      <c r="BB26" s="64">
        <f t="shared" si="6"/>
        <v>0</v>
      </c>
      <c r="BC26" s="30" t="str">
        <f t="shared" si="7"/>
        <v>INR Zero Only</v>
      </c>
      <c r="IE26" s="32">
        <v>3</v>
      </c>
      <c r="IF26" s="32" t="s">
        <v>43</v>
      </c>
      <c r="IG26" s="32" t="s">
        <v>44</v>
      </c>
      <c r="IH26" s="32">
        <v>10</v>
      </c>
      <c r="II26" s="32" t="s">
        <v>37</v>
      </c>
    </row>
    <row r="27" spans="1:243" s="31" customFormat="1" ht="25.5">
      <c r="A27" s="81">
        <v>7</v>
      </c>
      <c r="B27" s="84" t="s">
        <v>67</v>
      </c>
      <c r="C27" s="19" t="s">
        <v>80</v>
      </c>
      <c r="D27" s="88">
        <v>159</v>
      </c>
      <c r="E27" s="88" t="s">
        <v>70</v>
      </c>
      <c r="F27" s="67">
        <v>10</v>
      </c>
      <c r="G27" s="33"/>
      <c r="H27" s="33"/>
      <c r="I27" s="20" t="s">
        <v>38</v>
      </c>
      <c r="J27" s="22">
        <f t="shared" si="4"/>
        <v>1</v>
      </c>
      <c r="K27" s="23" t="s">
        <v>48</v>
      </c>
      <c r="L27" s="23" t="s">
        <v>7</v>
      </c>
      <c r="M27" s="66"/>
      <c r="N27" s="34"/>
      <c r="O27" s="34"/>
      <c r="P27" s="35"/>
      <c r="Q27" s="34"/>
      <c r="R27" s="34"/>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4">
        <f t="shared" si="5"/>
        <v>0</v>
      </c>
      <c r="BB27" s="64">
        <f t="shared" si="6"/>
        <v>0</v>
      </c>
      <c r="BC27" s="30" t="str">
        <f t="shared" si="7"/>
        <v>INR Zero Only</v>
      </c>
      <c r="IE27" s="32">
        <v>1.01</v>
      </c>
      <c r="IF27" s="32" t="s">
        <v>39</v>
      </c>
      <c r="IG27" s="32" t="s">
        <v>35</v>
      </c>
      <c r="IH27" s="32">
        <v>123.223</v>
      </c>
      <c r="II27" s="32" t="s">
        <v>37</v>
      </c>
    </row>
    <row r="28" spans="1:243" s="31" customFormat="1" ht="15">
      <c r="A28" s="81">
        <v>8</v>
      </c>
      <c r="B28" s="84" t="s">
        <v>68</v>
      </c>
      <c r="C28" s="19" t="s">
        <v>81</v>
      </c>
      <c r="D28" s="89">
        <v>104</v>
      </c>
      <c r="E28" s="89" t="s">
        <v>70</v>
      </c>
      <c r="F28" s="67">
        <v>10</v>
      </c>
      <c r="G28" s="33"/>
      <c r="H28" s="33"/>
      <c r="I28" s="20" t="s">
        <v>38</v>
      </c>
      <c r="J28" s="22">
        <f t="shared" si="4"/>
        <v>1</v>
      </c>
      <c r="K28" s="23" t="s">
        <v>48</v>
      </c>
      <c r="L28" s="23" t="s">
        <v>7</v>
      </c>
      <c r="M28" s="66"/>
      <c r="N28" s="34"/>
      <c r="O28" s="34"/>
      <c r="P28" s="35"/>
      <c r="Q28" s="34"/>
      <c r="R28" s="34"/>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8"/>
      <c r="AV28" s="37"/>
      <c r="AW28" s="37"/>
      <c r="AX28" s="37"/>
      <c r="AY28" s="37"/>
      <c r="AZ28" s="37"/>
      <c r="BA28" s="64">
        <f t="shared" si="5"/>
        <v>0</v>
      </c>
      <c r="BB28" s="64">
        <f t="shared" si="6"/>
        <v>0</v>
      </c>
      <c r="BC28" s="30" t="str">
        <f t="shared" si="7"/>
        <v>INR Zero Only</v>
      </c>
      <c r="IE28" s="32">
        <v>1.02</v>
      </c>
      <c r="IF28" s="32" t="s">
        <v>40</v>
      </c>
      <c r="IG28" s="32" t="s">
        <v>41</v>
      </c>
      <c r="IH28" s="32">
        <v>213</v>
      </c>
      <c r="II28" s="32" t="s">
        <v>37</v>
      </c>
    </row>
    <row r="29" spans="1:243" s="31" customFormat="1" ht="25.5">
      <c r="A29" s="81">
        <v>9</v>
      </c>
      <c r="B29" s="84" t="s">
        <v>69</v>
      </c>
      <c r="C29" s="19" t="s">
        <v>82</v>
      </c>
      <c r="D29" s="89">
        <v>30</v>
      </c>
      <c r="E29" s="89" t="s">
        <v>70</v>
      </c>
      <c r="F29" s="67">
        <v>10</v>
      </c>
      <c r="G29" s="33"/>
      <c r="H29" s="33"/>
      <c r="I29" s="20" t="s">
        <v>38</v>
      </c>
      <c r="J29" s="22">
        <f t="shared" si="4"/>
        <v>1</v>
      </c>
      <c r="K29" s="23" t="s">
        <v>48</v>
      </c>
      <c r="L29" s="23" t="s">
        <v>7</v>
      </c>
      <c r="M29" s="66"/>
      <c r="N29" s="34"/>
      <c r="O29" s="34"/>
      <c r="P29" s="35"/>
      <c r="Q29" s="34"/>
      <c r="R29" s="34"/>
      <c r="S29" s="36"/>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64">
        <f t="shared" si="5"/>
        <v>0</v>
      </c>
      <c r="BB29" s="64">
        <f t="shared" si="6"/>
        <v>0</v>
      </c>
      <c r="BC29" s="30" t="str">
        <f t="shared" si="7"/>
        <v>INR Zero Only</v>
      </c>
      <c r="IE29" s="32">
        <v>2</v>
      </c>
      <c r="IF29" s="32" t="s">
        <v>34</v>
      </c>
      <c r="IG29" s="32" t="s">
        <v>42</v>
      </c>
      <c r="IH29" s="32">
        <v>10</v>
      </c>
      <c r="II29" s="32" t="s">
        <v>37</v>
      </c>
    </row>
    <row r="30" spans="1:243" s="31" customFormat="1" ht="33" customHeight="1">
      <c r="A30" s="39" t="s">
        <v>46</v>
      </c>
      <c r="B30" s="40"/>
      <c r="C30" s="41"/>
      <c r="D30" s="42"/>
      <c r="E30" s="42"/>
      <c r="F30" s="42"/>
      <c r="G30" s="42"/>
      <c r="H30" s="43"/>
      <c r="I30" s="43"/>
      <c r="J30" s="43"/>
      <c r="K30" s="43"/>
      <c r="L30" s="44"/>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65">
        <f>SUM(BA13:BA29)</f>
        <v>0</v>
      </c>
      <c r="BB30" s="65">
        <f>SUM(BB13:BB29)</f>
        <v>0</v>
      </c>
      <c r="BC30" s="30" t="str">
        <f>SpellNumber($E$2,BB30)</f>
        <v>INR Zero Only</v>
      </c>
      <c r="IE30" s="32">
        <v>4</v>
      </c>
      <c r="IF30" s="32" t="s">
        <v>40</v>
      </c>
      <c r="IG30" s="32" t="s">
        <v>45</v>
      </c>
      <c r="IH30" s="32">
        <v>10</v>
      </c>
      <c r="II30" s="32" t="s">
        <v>37</v>
      </c>
    </row>
    <row r="31" spans="1:243" s="55" customFormat="1" ht="39" customHeight="1" hidden="1">
      <c r="A31" s="40" t="s">
        <v>50</v>
      </c>
      <c r="B31" s="46"/>
      <c r="C31" s="47"/>
      <c r="D31" s="48"/>
      <c r="E31" s="49" t="s">
        <v>47</v>
      </c>
      <c r="F31" s="62"/>
      <c r="G31" s="50"/>
      <c r="H31" s="51"/>
      <c r="I31" s="51"/>
      <c r="J31" s="51"/>
      <c r="K31" s="52"/>
      <c r="L31" s="53"/>
      <c r="M31" s="54"/>
      <c r="O31" s="31"/>
      <c r="P31" s="31"/>
      <c r="Q31" s="31"/>
      <c r="R31" s="31"/>
      <c r="S31" s="31"/>
      <c r="BA31" s="60">
        <f>IF(ISBLANK(F31),0,IF(E31="Excess (+)",ROUND(BA30+(BA30*F31),2),IF(E31="Less (-)",ROUND(BA30+(BA30*F31*(-1)),2),0)))</f>
        <v>0</v>
      </c>
      <c r="BB31" s="61">
        <f>ROUND(BA31,0)</f>
        <v>0</v>
      </c>
      <c r="BC31" s="30" t="str">
        <f>SpellNumber(L31,BB31)</f>
        <v> Zero Only</v>
      </c>
      <c r="IE31" s="56"/>
      <c r="IF31" s="56"/>
      <c r="IG31" s="56"/>
      <c r="IH31" s="56"/>
      <c r="II31" s="56"/>
    </row>
    <row r="32" spans="1:243" s="55" customFormat="1" ht="51" customHeight="1">
      <c r="A32" s="39" t="s">
        <v>49</v>
      </c>
      <c r="B32" s="39"/>
      <c r="C32" s="71" t="str">
        <f>SpellNumber($E$2,BB30)</f>
        <v>INR Zero Only</v>
      </c>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3"/>
      <c r="IE32" s="56"/>
      <c r="IF32" s="56"/>
      <c r="IG32" s="56"/>
      <c r="IH32" s="56"/>
      <c r="II32" s="56"/>
    </row>
    <row r="33" spans="3:243" s="14" customFormat="1" ht="15">
      <c r="C33" s="57"/>
      <c r="D33" s="57"/>
      <c r="E33" s="57"/>
      <c r="F33" s="57"/>
      <c r="G33" s="57"/>
      <c r="H33" s="57"/>
      <c r="I33" s="57"/>
      <c r="J33" s="57"/>
      <c r="K33" s="57"/>
      <c r="L33" s="57"/>
      <c r="M33" s="57"/>
      <c r="O33" s="57"/>
      <c r="BA33" s="57"/>
      <c r="BC33" s="57"/>
      <c r="IE33" s="15"/>
      <c r="IF33" s="15"/>
      <c r="IG33" s="15"/>
      <c r="IH33" s="15"/>
      <c r="II33" s="15"/>
    </row>
  </sheetData>
  <sheetProtection password="EEC8" sheet="1" selectLockedCells="1"/>
  <mergeCells count="8">
    <mergeCell ref="A9:BC9"/>
    <mergeCell ref="C32:BC32"/>
    <mergeCell ref="A1:L1"/>
    <mergeCell ref="A4:BC4"/>
    <mergeCell ref="A5:BC5"/>
    <mergeCell ref="A6:BC6"/>
    <mergeCell ref="A7:BC7"/>
    <mergeCell ref="B8:BC8"/>
  </mergeCells>
  <dataValidations count="21">
    <dataValidation type="list" allowBlank="1" showInputMessage="1" showErrorMessage="1" sqref="L27 L28 L13 L14 L15 L16 L17 L18 L19 L20 L21 L22 L23 L24 L25 L26 L29">
      <formula1>"INR"</formula1>
    </dataValidation>
    <dataValidation allowBlank="1" showInputMessage="1" showErrorMessage="1" promptTitle="Addition / Deduction" prompt="Please Choose the correct One" sqref="J13:J29"/>
    <dataValidation type="list" showInputMessage="1" showErrorMessage="1" sqref="I13:I29">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1">
      <formula1>IF(ISBLANK(F31),$A$3:$C$3,$B$3:$C$3)</formula1>
    </dataValidation>
    <dataValidation allowBlank="1" showInputMessage="1" showErrorMessage="1" promptTitle="Itemcode/Make" prompt="Please enter text" sqref="C13:C29"/>
    <dataValidation type="decimal" allowBlank="1" showInputMessage="1" showErrorMessage="1" promptTitle="Rate Entry" prompt="Please enter the Other Taxes2 in Rupees for this item. " errorTitle="Invaid Entry" error="Only Numeric Values are allowed. " sqref="N13:O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9">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9 D13:D29">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1">
      <formula1>0</formula1>
      <formula2>IF(E31&lt;&gt;"Select",99.9,0)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1">
      <formula1>IF(E31&lt;&gt;"Select",0,-1)</formula1>
      <formula2>IF(E31&lt;&gt;"Select",99.99,-1)</formula2>
    </dataValidation>
    <dataValidation type="list" allowBlank="1" showInputMessage="1" showErrorMessage="1" sqref="C2">
      <formula1>"Normal, SingleWindow, Alternate"</formula1>
    </dataValidation>
    <dataValidation type="list" allowBlank="1" showInputMessage="1" showErrorMessage="1" sqref="K13:K29">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M16 M18:M19 M21:M23 M25:M29">
      <formula1>0</formula1>
      <formula2>999999999999999</formula2>
    </dataValidation>
    <dataValidation type="decimal" allowBlank="1" showErrorMessage="1" errorTitle="Invalid Entry" error="Only Numeric Values are allowed. " sqref="A13:A29">
      <formula1>0</formula1>
      <formula2>999999999999999</formula2>
    </dataValidation>
    <dataValidation allowBlank="1" showInputMessage="1" showErrorMessage="1" promptTitle="Units" prompt="Please enter Units in text" sqref="E13:E29">
      <formula1>0</formula1>
      <formula2>0</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2021-07-19T12:16:28Z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gj7skJTMRG/FDo8LFtPv7zra+lY=</vt:lpwstr>
  </property>
</Properties>
</file>