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<sst xmlns="http://schemas.openxmlformats.org/spreadsheetml/2006/main" count="141" uniqueCount="62">
  <si>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</si>
  <si>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</si>
  <si>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</si>
  <si>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</si>
  <si>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</si>
  <si>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</si>
  <si>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</si>
  <si>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</si>
  <si>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</si>
  <si>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</si>
  <si>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</si>
  <si>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</si>
  <si>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</si>
  <si>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</si>
  <si>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</si>
  <si>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</si>
  <si>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</si>
  <si>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</si>
  <si>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</si>
  <si>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</si>
  <si>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</si>
  <si>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</si>
  <si>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</si>
  <si>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</si>
  <si>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</si>
  <si>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</si>
  <si>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</si>
  <si>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</si>
  <si>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</si>
  <si>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</si>
  <si>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</si>
  <si>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</si>
  <si>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</si>
  <si>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</si>
  <si>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</si>
  <si>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</si>
  <si>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</si>
  <si>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</si>
  <si>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</si>
  <si>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</si>
  <si>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</si>
  <si>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</si>
  <si>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</si>
  <si>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</si>
  <si>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Select</t>
  </si>
  <si>
    <t>cum</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</si>
  <si>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</si>
  <si>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</si>
  <si>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</si>
  <si>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</si>
  <si>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FINISHING</t>
  </si>
  <si>
    <t>DISMANTLING AND DEMOLISHING</t>
  </si>
  <si>
    <t>NEW TECHNOLOGIES AND MATERIALS</t>
  </si>
  <si>
    <t>MINOR CIVIL MAINTENANCE WORK:</t>
  </si>
  <si>
    <t>Contract No:  32/C/D3/2021-22/01</t>
  </si>
  <si>
    <t xml:space="preserve">Name of Work: Essential misc. civil work at various loactions </t>
  </si>
  <si>
    <t>Floor painting with floor enamel paint of approved brand and manufacture of required colour to give an even shade :</t>
  </si>
  <si>
    <t>Dismantling of flexible pavement (bituminous courses) by mechanical means and disposal of dismantled material up to a lead of 1 kilometre, as per direction of Engineer-in-charge.</t>
  </si>
  <si>
    <t>Providing, erecting, maintaining and removing temporary protective screens made out of specified fabric with all necessary fixing arrangement to ensure that it remains in position for the work duration as required by the Engineer-in-charge.</t>
  </si>
  <si>
    <t>Wooven PVC cloth</t>
  </si>
  <si>
    <t>Repairing bituminous road of campus  by using instant pot hole repairs (Cold premix bitumin ) includes supplying , hammering of mix etc.</t>
  </si>
  <si>
    <t>kg.</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</si>
</sst>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2" fontId="7" fillId="0" borderId="18" xfId="56" applyNumberFormat="1" applyFont="1" applyFill="1" applyBorder="1" applyAlignment="1" applyProtection="1">
      <alignment horizontal="right" vertical="top"/>
      <protection locked="0"/>
    </xf>
    <xf numFmtId="0" fontId="7" fillId="0" borderId="19"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6" xfId="56" applyNumberFormat="1" applyFont="1" applyFill="1" applyBorder="1" applyAlignment="1" applyProtection="1">
      <alignment horizontal="right" vertical="top"/>
      <protection locked="0"/>
    </xf>
    <xf numFmtId="2" fontId="7" fillId="34" borderId="16"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2" fontId="19" fillId="0" borderId="19" xfId="59" applyNumberFormat="1" applyFont="1" applyFill="1" applyBorder="1" applyAlignment="1">
      <alignment vertical="top"/>
      <protection/>
    </xf>
    <xf numFmtId="2" fontId="14" fillId="0" borderId="15" xfId="59" applyNumberFormat="1" applyFont="1" applyFill="1" applyBorder="1" applyAlignment="1">
      <alignment vertical="top"/>
      <protection/>
    </xf>
    <xf numFmtId="0" fontId="4" fillId="0" borderId="16"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horizontal="left" vertical="top"/>
    </xf>
    <xf numFmtId="0" fontId="16" fillId="0" borderId="24" xfId="59" applyNumberFormat="1" applyFont="1" applyFill="1" applyBorder="1" applyAlignment="1" applyProtection="1">
      <alignment vertical="center" wrapText="1"/>
      <protection locked="0"/>
    </xf>
    <xf numFmtId="0" fontId="17" fillId="33" borderId="24" xfId="59" applyNumberFormat="1" applyFont="1" applyFill="1" applyBorder="1" applyAlignment="1" applyProtection="1">
      <alignment vertical="center" wrapText="1"/>
      <protection locked="0"/>
    </xf>
    <xf numFmtId="10" fontId="18" fillId="33" borderId="24"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2" fontId="14" fillId="0" borderId="0" xfId="59" applyNumberFormat="1" applyFont="1" applyFill="1" applyBorder="1" applyAlignment="1">
      <alignment horizontal="right" vertical="top"/>
      <protection/>
    </xf>
    <xf numFmtId="0" fontId="4" fillId="0" borderId="15" xfId="59" applyNumberFormat="1" applyFont="1" applyFill="1" applyBorder="1" applyAlignment="1">
      <alignment vertical="top"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14" fillId="0" borderId="19"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57" fillId="0" borderId="15" xfId="0" applyFont="1" applyFill="1" applyBorder="1" applyAlignment="1">
      <alignment vertical="top"/>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6"/>
  <sheetViews>
    <sheetView showGridLines="0" view="pageBreakPreview" zoomScaleNormal="85" zoomScaleSheetLayoutView="100" zoomScalePageLayoutView="0" workbookViewId="0" topLeftCell="A11">
      <selection activeCell="B17" sqref="B17"/>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9" t="str">
        <f>B2&amp;" BoQ"</f>
        <v>Percentage BoQ</v>
      </c>
      <c r="B1" s="69"/>
      <c r="C1" s="69"/>
      <c r="D1" s="69"/>
      <c r="E1" s="69"/>
      <c r="F1" s="69"/>
      <c r="G1" s="69"/>
      <c r="H1" s="69"/>
      <c r="I1" s="69"/>
      <c r="J1" s="69"/>
      <c r="K1" s="69"/>
      <c r="L1" s="6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0" t="s">
        <v>42</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10"/>
      <c r="IF4" s="10"/>
      <c r="IG4" s="10"/>
      <c r="IH4" s="10"/>
      <c r="II4" s="10"/>
    </row>
    <row r="5" spans="1:243" s="9" customFormat="1" ht="30.75" customHeight="1">
      <c r="A5" s="70" t="s">
        <v>55</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75" customHeight="1">
      <c r="A6" s="70" t="s">
        <v>54</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10"/>
      <c r="IF6" s="10"/>
      <c r="IG6" s="10"/>
      <c r="IH6" s="10"/>
      <c r="II6" s="10"/>
    </row>
    <row r="7" spans="1:243" s="9" customFormat="1" ht="29.25" customHeight="1" hidden="1">
      <c r="A7" s="71" t="s">
        <v>7</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72" customHeight="1">
      <c r="A8" s="11" t="s">
        <v>39</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72" t="s">
        <v>46</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8</v>
      </c>
      <c r="B10" s="16" t="s">
        <v>9</v>
      </c>
      <c r="C10" s="16" t="s">
        <v>9</v>
      </c>
      <c r="D10" s="16" t="s">
        <v>8</v>
      </c>
      <c r="E10" s="16" t="s">
        <v>47</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0">
        <v>4</v>
      </c>
      <c r="E12" s="40">
        <v>5</v>
      </c>
      <c r="F12" s="40">
        <v>6</v>
      </c>
      <c r="G12" s="40">
        <v>7</v>
      </c>
      <c r="H12" s="40">
        <v>8</v>
      </c>
      <c r="I12" s="40">
        <v>9</v>
      </c>
      <c r="J12" s="40">
        <v>10</v>
      </c>
      <c r="K12" s="40">
        <v>11</v>
      </c>
      <c r="L12" s="40">
        <v>12</v>
      </c>
      <c r="M12" s="40">
        <v>13</v>
      </c>
      <c r="N12" s="40">
        <v>14</v>
      </c>
      <c r="O12" s="40">
        <v>15</v>
      </c>
      <c r="P12" s="40">
        <v>16</v>
      </c>
      <c r="Q12" s="40">
        <v>17</v>
      </c>
      <c r="R12" s="40">
        <v>18</v>
      </c>
      <c r="S12" s="40">
        <v>19</v>
      </c>
      <c r="T12" s="40">
        <v>20</v>
      </c>
      <c r="U12" s="40">
        <v>21</v>
      </c>
      <c r="V12" s="40">
        <v>22</v>
      </c>
      <c r="W12" s="40">
        <v>23</v>
      </c>
      <c r="X12" s="40">
        <v>24</v>
      </c>
      <c r="Y12" s="40">
        <v>25</v>
      </c>
      <c r="Z12" s="40">
        <v>26</v>
      </c>
      <c r="AA12" s="40">
        <v>27</v>
      </c>
      <c r="AB12" s="40">
        <v>28</v>
      </c>
      <c r="AC12" s="40">
        <v>29</v>
      </c>
      <c r="AD12" s="40">
        <v>30</v>
      </c>
      <c r="AE12" s="40">
        <v>31</v>
      </c>
      <c r="AF12" s="40">
        <v>32</v>
      </c>
      <c r="AG12" s="40">
        <v>33</v>
      </c>
      <c r="AH12" s="40">
        <v>34</v>
      </c>
      <c r="AI12" s="40">
        <v>35</v>
      </c>
      <c r="AJ12" s="40">
        <v>36</v>
      </c>
      <c r="AK12" s="40">
        <v>37</v>
      </c>
      <c r="AL12" s="40">
        <v>38</v>
      </c>
      <c r="AM12" s="40">
        <v>39</v>
      </c>
      <c r="AN12" s="40">
        <v>40</v>
      </c>
      <c r="AO12" s="40">
        <v>41</v>
      </c>
      <c r="AP12" s="40">
        <v>42</v>
      </c>
      <c r="AQ12" s="40">
        <v>43</v>
      </c>
      <c r="AR12" s="40">
        <v>44</v>
      </c>
      <c r="AS12" s="40">
        <v>45</v>
      </c>
      <c r="AT12" s="40">
        <v>46</v>
      </c>
      <c r="AU12" s="40">
        <v>47</v>
      </c>
      <c r="AV12" s="40">
        <v>48</v>
      </c>
      <c r="AW12" s="40">
        <v>49</v>
      </c>
      <c r="AX12" s="40">
        <v>50</v>
      </c>
      <c r="AY12" s="40">
        <v>51</v>
      </c>
      <c r="AZ12" s="40">
        <v>52</v>
      </c>
      <c r="BA12" s="40">
        <v>7</v>
      </c>
      <c r="BB12" s="41">
        <v>54</v>
      </c>
      <c r="BC12" s="16">
        <v>8</v>
      </c>
      <c r="IE12" s="18"/>
      <c r="IF12" s="18"/>
      <c r="IG12" s="18"/>
      <c r="IH12" s="18"/>
      <c r="II12" s="18"/>
    </row>
    <row r="13" spans="1:243" s="21" customFormat="1" ht="18" customHeight="1">
      <c r="A13" s="55">
        <v>1</v>
      </c>
      <c r="B13" s="56" t="s">
        <v>50</v>
      </c>
      <c r="C13" s="33"/>
      <c r="D13" s="65"/>
      <c r="E13" s="65"/>
      <c r="F13" s="65"/>
      <c r="G13" s="65"/>
      <c r="H13" s="65"/>
      <c r="I13" s="65"/>
      <c r="J13" s="65"/>
      <c r="K13" s="65"/>
      <c r="L13" s="65"/>
      <c r="M13" s="65"/>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IA13" s="21">
        <v>1</v>
      </c>
      <c r="IB13" s="21" t="s">
        <v>50</v>
      </c>
      <c r="IE13" s="22"/>
      <c r="IF13" s="22"/>
      <c r="IG13" s="22"/>
      <c r="IH13" s="22"/>
      <c r="II13" s="22"/>
    </row>
    <row r="14" spans="1:243" s="21" customFormat="1" ht="63">
      <c r="A14" s="55">
        <v>1.01</v>
      </c>
      <c r="B14" s="56" t="s">
        <v>56</v>
      </c>
      <c r="C14" s="33"/>
      <c r="D14" s="65"/>
      <c r="E14" s="65"/>
      <c r="F14" s="65"/>
      <c r="G14" s="65"/>
      <c r="H14" s="65"/>
      <c r="I14" s="65"/>
      <c r="J14" s="65"/>
      <c r="K14" s="65"/>
      <c r="L14" s="65"/>
      <c r="M14" s="65"/>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IA14" s="21">
        <v>1.01</v>
      </c>
      <c r="IB14" s="21" t="s">
        <v>56</v>
      </c>
      <c r="IE14" s="22"/>
      <c r="IF14" s="22"/>
      <c r="IG14" s="22"/>
      <c r="IH14" s="22"/>
      <c r="II14" s="22"/>
    </row>
    <row r="15" spans="1:243" s="21" customFormat="1" ht="28.5">
      <c r="A15" s="55">
        <v>1.02</v>
      </c>
      <c r="B15" s="56" t="s">
        <v>48</v>
      </c>
      <c r="C15" s="33"/>
      <c r="D15" s="33">
        <v>500</v>
      </c>
      <c r="E15" s="57" t="s">
        <v>43</v>
      </c>
      <c r="F15" s="76">
        <v>126.83</v>
      </c>
      <c r="G15" s="42"/>
      <c r="H15" s="36"/>
      <c r="I15" s="37" t="s">
        <v>33</v>
      </c>
      <c r="J15" s="38">
        <f>IF(I15="Less(-)",-1,1)</f>
        <v>1</v>
      </c>
      <c r="K15" s="36" t="s">
        <v>34</v>
      </c>
      <c r="L15" s="36" t="s">
        <v>4</v>
      </c>
      <c r="M15" s="39"/>
      <c r="N15" s="48"/>
      <c r="O15" s="48"/>
      <c r="P15" s="49"/>
      <c r="Q15" s="48"/>
      <c r="R15" s="48"/>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51">
        <f>total_amount_ba($B$2,$D$2,D15,F15,J15,K15,M15)</f>
        <v>63415</v>
      </c>
      <c r="BB15" s="50">
        <f>BA15+SUM(N15:AZ15)</f>
        <v>63415</v>
      </c>
      <c r="BC15" s="54" t="str">
        <f>SpellNumber(L15,BB15)</f>
        <v>INR  Sixty Three Thousand Four Hundred &amp; Fifteen  Only</v>
      </c>
      <c r="IA15" s="21">
        <v>1.02</v>
      </c>
      <c r="IB15" s="21" t="s">
        <v>48</v>
      </c>
      <c r="ID15" s="21">
        <v>500</v>
      </c>
      <c r="IE15" s="22" t="s">
        <v>43</v>
      </c>
      <c r="IF15" s="22"/>
      <c r="IG15" s="22"/>
      <c r="IH15" s="22"/>
      <c r="II15" s="22"/>
    </row>
    <row r="16" spans="1:243" s="21" customFormat="1" ht="18" customHeight="1">
      <c r="A16" s="55">
        <v>2</v>
      </c>
      <c r="B16" s="56" t="s">
        <v>51</v>
      </c>
      <c r="C16" s="33"/>
      <c r="D16" s="65"/>
      <c r="E16" s="65"/>
      <c r="F16" s="65"/>
      <c r="G16" s="65"/>
      <c r="H16" s="65"/>
      <c r="I16" s="65"/>
      <c r="J16" s="65"/>
      <c r="K16" s="65"/>
      <c r="L16" s="65"/>
      <c r="M16" s="65"/>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IA16" s="21">
        <v>2</v>
      </c>
      <c r="IB16" s="21" t="s">
        <v>51</v>
      </c>
      <c r="IE16" s="22"/>
      <c r="IF16" s="22"/>
      <c r="IG16" s="22"/>
      <c r="IH16" s="22"/>
      <c r="II16" s="22"/>
    </row>
    <row r="17" spans="1:243" s="21" customFormat="1" ht="63" customHeight="1">
      <c r="A17" s="55">
        <v>2.01</v>
      </c>
      <c r="B17" s="56" t="s">
        <v>57</v>
      </c>
      <c r="C17" s="33"/>
      <c r="D17" s="33">
        <v>10</v>
      </c>
      <c r="E17" s="57" t="s">
        <v>45</v>
      </c>
      <c r="F17" s="76">
        <v>281.67</v>
      </c>
      <c r="G17" s="42"/>
      <c r="H17" s="36"/>
      <c r="I17" s="37" t="s">
        <v>33</v>
      </c>
      <c r="J17" s="38">
        <f>IF(I17="Less(-)",-1,1)</f>
        <v>1</v>
      </c>
      <c r="K17" s="36" t="s">
        <v>34</v>
      </c>
      <c r="L17" s="36" t="s">
        <v>4</v>
      </c>
      <c r="M17" s="39"/>
      <c r="N17" s="48"/>
      <c r="O17" s="48"/>
      <c r="P17" s="49"/>
      <c r="Q17" s="48"/>
      <c r="R17" s="48"/>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51">
        <f>total_amount_ba($B$2,$D$2,D17,F17,J17,K17,M17)</f>
        <v>2816.7</v>
      </c>
      <c r="BB17" s="50">
        <f>BA17+SUM(N17:AZ17)</f>
        <v>2816.7</v>
      </c>
      <c r="BC17" s="54" t="str">
        <f>SpellNumber(L17,BB17)</f>
        <v>INR  Two Thousand Eight Hundred &amp; Sixteen  and Paise Seventy Only</v>
      </c>
      <c r="IA17" s="21">
        <v>2.01</v>
      </c>
      <c r="IB17" s="21" t="s">
        <v>57</v>
      </c>
      <c r="ID17" s="21">
        <v>10</v>
      </c>
      <c r="IE17" s="22" t="s">
        <v>45</v>
      </c>
      <c r="IF17" s="22"/>
      <c r="IG17" s="22"/>
      <c r="IH17" s="22"/>
      <c r="II17" s="22"/>
    </row>
    <row r="18" spans="1:243" s="21" customFormat="1" ht="110.25" customHeight="1">
      <c r="A18" s="55">
        <v>2.02</v>
      </c>
      <c r="B18" s="56" t="s">
        <v>49</v>
      </c>
      <c r="C18" s="33"/>
      <c r="D18" s="33">
        <v>100</v>
      </c>
      <c r="E18" s="57" t="s">
        <v>45</v>
      </c>
      <c r="F18" s="76">
        <v>121.74</v>
      </c>
      <c r="G18" s="42"/>
      <c r="H18" s="36"/>
      <c r="I18" s="37" t="s">
        <v>33</v>
      </c>
      <c r="J18" s="38">
        <f>IF(I18="Less(-)",-1,1)</f>
        <v>1</v>
      </c>
      <c r="K18" s="36" t="s">
        <v>34</v>
      </c>
      <c r="L18" s="36" t="s">
        <v>4</v>
      </c>
      <c r="M18" s="39"/>
      <c r="N18" s="48"/>
      <c r="O18" s="48"/>
      <c r="P18" s="49"/>
      <c r="Q18" s="48"/>
      <c r="R18" s="48"/>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51">
        <f>total_amount_ba($B$2,$D$2,D18,F18,J18,K18,M18)</f>
        <v>12174</v>
      </c>
      <c r="BB18" s="50">
        <f>BA18+SUM(N18:AZ18)</f>
        <v>12174</v>
      </c>
      <c r="BC18" s="54" t="str">
        <f>SpellNumber(L18,BB18)</f>
        <v>INR  Twelve Thousand One Hundred &amp; Seventy Four  Only</v>
      </c>
      <c r="IA18" s="21">
        <v>2.02</v>
      </c>
      <c r="IB18" s="21" t="s">
        <v>49</v>
      </c>
      <c r="ID18" s="21">
        <v>100</v>
      </c>
      <c r="IE18" s="22" t="s">
        <v>45</v>
      </c>
      <c r="IF18" s="22"/>
      <c r="IG18" s="22"/>
      <c r="IH18" s="22"/>
      <c r="II18" s="22"/>
    </row>
    <row r="19" spans="1:243" s="21" customFormat="1" ht="16.5" customHeight="1">
      <c r="A19" s="55">
        <v>3</v>
      </c>
      <c r="B19" s="56" t="s">
        <v>52</v>
      </c>
      <c r="C19" s="33"/>
      <c r="D19" s="65"/>
      <c r="E19" s="65"/>
      <c r="F19" s="65"/>
      <c r="G19" s="65"/>
      <c r="H19" s="65"/>
      <c r="I19" s="65"/>
      <c r="J19" s="65"/>
      <c r="K19" s="65"/>
      <c r="L19" s="65"/>
      <c r="M19" s="65"/>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IA19" s="21">
        <v>3</v>
      </c>
      <c r="IB19" s="21" t="s">
        <v>52</v>
      </c>
      <c r="IE19" s="22"/>
      <c r="IF19" s="22"/>
      <c r="IG19" s="22"/>
      <c r="IH19" s="22"/>
      <c r="II19" s="22"/>
    </row>
    <row r="20" spans="1:243" s="21" customFormat="1" ht="96" customHeight="1">
      <c r="A20" s="58">
        <v>3.01</v>
      </c>
      <c r="B20" s="56" t="s">
        <v>58</v>
      </c>
      <c r="C20" s="33"/>
      <c r="D20" s="65"/>
      <c r="E20" s="65"/>
      <c r="F20" s="65"/>
      <c r="G20" s="65"/>
      <c r="H20" s="65"/>
      <c r="I20" s="65"/>
      <c r="J20" s="65"/>
      <c r="K20" s="65"/>
      <c r="L20" s="65"/>
      <c r="M20" s="65"/>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IA20" s="21">
        <v>3.01</v>
      </c>
      <c r="IB20" s="21" t="s">
        <v>58</v>
      </c>
      <c r="IE20" s="22"/>
      <c r="IF20" s="22"/>
      <c r="IG20" s="22"/>
      <c r="IH20" s="22"/>
      <c r="II20" s="22"/>
    </row>
    <row r="21" spans="1:243" s="21" customFormat="1" ht="31.5" customHeight="1">
      <c r="A21" s="55">
        <v>3.2</v>
      </c>
      <c r="B21" s="56" t="s">
        <v>59</v>
      </c>
      <c r="C21" s="33"/>
      <c r="D21" s="33">
        <v>2000</v>
      </c>
      <c r="E21" s="57" t="s">
        <v>43</v>
      </c>
      <c r="F21" s="76">
        <v>39.89</v>
      </c>
      <c r="G21" s="42"/>
      <c r="H21" s="36"/>
      <c r="I21" s="37" t="s">
        <v>33</v>
      </c>
      <c r="J21" s="38">
        <f>IF(I21="Less(-)",-1,1)</f>
        <v>1</v>
      </c>
      <c r="K21" s="36" t="s">
        <v>34</v>
      </c>
      <c r="L21" s="36" t="s">
        <v>4</v>
      </c>
      <c r="M21" s="39"/>
      <c r="N21" s="48"/>
      <c r="O21" s="48"/>
      <c r="P21" s="49"/>
      <c r="Q21" s="48"/>
      <c r="R21" s="48"/>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51">
        <f>total_amount_ba($B$2,$D$2,D21,F21,J21,K21,M21)</f>
        <v>79780</v>
      </c>
      <c r="BB21" s="50">
        <f>BA21+SUM(N21:AZ21)</f>
        <v>79780</v>
      </c>
      <c r="BC21" s="54" t="str">
        <f>SpellNumber(L21,BB21)</f>
        <v>INR  Seventy Nine Thousand Seven Hundred &amp; Eighty  Only</v>
      </c>
      <c r="IA21" s="21">
        <v>3.2</v>
      </c>
      <c r="IB21" s="21" t="s">
        <v>59</v>
      </c>
      <c r="ID21" s="21">
        <v>2000</v>
      </c>
      <c r="IE21" s="22" t="s">
        <v>43</v>
      </c>
      <c r="IF21" s="22"/>
      <c r="IG21" s="22"/>
      <c r="IH21" s="22"/>
      <c r="II21" s="22"/>
    </row>
    <row r="22" spans="1:243" s="21" customFormat="1" ht="17.25" customHeight="1">
      <c r="A22" s="55">
        <v>4</v>
      </c>
      <c r="B22" s="56" t="s">
        <v>53</v>
      </c>
      <c r="C22" s="33"/>
      <c r="D22" s="65"/>
      <c r="E22" s="65"/>
      <c r="F22" s="65"/>
      <c r="G22" s="65"/>
      <c r="H22" s="65"/>
      <c r="I22" s="65"/>
      <c r="J22" s="65"/>
      <c r="K22" s="65"/>
      <c r="L22" s="65"/>
      <c r="M22" s="65"/>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IA22" s="21">
        <v>4</v>
      </c>
      <c r="IB22" s="21" t="s">
        <v>53</v>
      </c>
      <c r="IE22" s="22"/>
      <c r="IF22" s="22"/>
      <c r="IG22" s="22"/>
      <c r="IH22" s="22"/>
      <c r="II22" s="22"/>
    </row>
    <row r="23" spans="1:243" s="21" customFormat="1" ht="46.5" customHeight="1">
      <c r="A23" s="55">
        <v>4.01</v>
      </c>
      <c r="B23" s="56" t="s">
        <v>60</v>
      </c>
      <c r="C23" s="33"/>
      <c r="D23" s="33">
        <v>1500</v>
      </c>
      <c r="E23" s="57" t="s">
        <v>61</v>
      </c>
      <c r="F23" s="76">
        <v>23.98</v>
      </c>
      <c r="G23" s="42"/>
      <c r="H23" s="36"/>
      <c r="I23" s="37" t="s">
        <v>33</v>
      </c>
      <c r="J23" s="38">
        <f>IF(I23="Less(-)",-1,1)</f>
        <v>1</v>
      </c>
      <c r="K23" s="36" t="s">
        <v>34</v>
      </c>
      <c r="L23" s="36" t="s">
        <v>4</v>
      </c>
      <c r="M23" s="39"/>
      <c r="N23" s="48"/>
      <c r="O23" s="48"/>
      <c r="P23" s="49"/>
      <c r="Q23" s="48"/>
      <c r="R23" s="48"/>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51">
        <f>total_amount_ba($B$2,$D$2,D23,F23,J23,K23,M23)</f>
        <v>35970</v>
      </c>
      <c r="BB23" s="50">
        <f>BA23+SUM(N23:AZ23)</f>
        <v>35970</v>
      </c>
      <c r="BC23" s="54" t="str">
        <f>SpellNumber(L23,BB23)</f>
        <v>INR  Thirty Five Thousand Nine Hundred &amp; Seventy  Only</v>
      </c>
      <c r="IA23" s="21">
        <v>4.01</v>
      </c>
      <c r="IB23" s="21" t="s">
        <v>60</v>
      </c>
      <c r="ID23" s="21">
        <v>1500</v>
      </c>
      <c r="IE23" s="22" t="s">
        <v>61</v>
      </c>
      <c r="IF23" s="22"/>
      <c r="IG23" s="22"/>
      <c r="IH23" s="22"/>
      <c r="II23" s="22"/>
    </row>
    <row r="24" spans="1:55" ht="42.75">
      <c r="A24" s="43" t="s">
        <v>35</v>
      </c>
      <c r="B24" s="44"/>
      <c r="C24" s="45"/>
      <c r="D24" s="62"/>
      <c r="E24" s="62"/>
      <c r="F24" s="62"/>
      <c r="G24" s="34"/>
      <c r="H24" s="46"/>
      <c r="I24" s="46"/>
      <c r="J24" s="46"/>
      <c r="K24" s="46"/>
      <c r="L24" s="47"/>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53">
        <f>SUM(BA13:BA23)</f>
        <v>194155.7</v>
      </c>
      <c r="BB24" s="53">
        <f>SUM(BB13:BB23)</f>
        <v>194155.7</v>
      </c>
      <c r="BC24" s="54" t="str">
        <f>SpellNumber($E$2,BB24)</f>
        <v>INR  One Lakh Ninety Four Thousand One Hundred &amp; Fifty Five  and Paise Seventy Only</v>
      </c>
    </row>
    <row r="25" spans="1:55" ht="46.5" customHeight="1">
      <c r="A25" s="24" t="s">
        <v>36</v>
      </c>
      <c r="B25" s="25"/>
      <c r="C25" s="26"/>
      <c r="D25" s="59"/>
      <c r="E25" s="60" t="s">
        <v>44</v>
      </c>
      <c r="F25" s="61"/>
      <c r="G25" s="27"/>
      <c r="H25" s="28"/>
      <c r="I25" s="28"/>
      <c r="J25" s="28"/>
      <c r="K25" s="29"/>
      <c r="L25" s="30"/>
      <c r="M25" s="31"/>
      <c r="N25" s="32"/>
      <c r="O25" s="21"/>
      <c r="P25" s="21"/>
      <c r="Q25" s="21"/>
      <c r="R25" s="21"/>
      <c r="S25" s="21"/>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52">
        <f>IF(ISBLANK(F25),0,IF(E25="Excess (+)",ROUND(BA24+(BA24*F25),2),IF(E25="Less (-)",ROUND(BA24+(BA24*F25*(-1)),2),IF(E25="At Par",BA24,0))))</f>
        <v>0</v>
      </c>
      <c r="BB25" s="63">
        <f>ROUND(BA25,0)</f>
        <v>0</v>
      </c>
      <c r="BC25" s="64" t="str">
        <f>SpellNumber($E$2,BB25)</f>
        <v>INR Zero Only</v>
      </c>
    </row>
    <row r="26" spans="1:55" ht="45.75" customHeight="1">
      <c r="A26" s="23" t="s">
        <v>37</v>
      </c>
      <c r="B26" s="23"/>
      <c r="C26" s="67" t="str">
        <f>SpellNumber($E$2,BB25)</f>
        <v>INR Zero Only</v>
      </c>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8"/>
    </row>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30" ht="15"/>
    <row r="2131" ht="15"/>
    <row r="2132" ht="15"/>
    <row r="2133" ht="15"/>
    <row r="2134" ht="15"/>
    <row r="2135" ht="15"/>
    <row r="2136" ht="15"/>
    <row r="2137" ht="15"/>
    <row r="2138" ht="15"/>
    <row r="2139" ht="15"/>
    <row r="2140" ht="15"/>
    <row r="2141" ht="15"/>
    <row r="2142" ht="15"/>
  </sheetData>
  <sheetProtection password="8F23" sheet="1"/>
  <mergeCells count="14">
    <mergeCell ref="C26:BC26"/>
    <mergeCell ref="A1:L1"/>
    <mergeCell ref="A4:BC4"/>
    <mergeCell ref="A5:BC5"/>
    <mergeCell ref="A6:BC6"/>
    <mergeCell ref="A7:BC7"/>
    <mergeCell ref="A9:BC9"/>
    <mergeCell ref="D13:BC13"/>
    <mergeCell ref="B8:BC8"/>
    <mergeCell ref="D14:BC14"/>
    <mergeCell ref="D16:BC16"/>
    <mergeCell ref="D19:BC19"/>
    <mergeCell ref="D20:BC20"/>
    <mergeCell ref="D22:BC22"/>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5">
      <formula1>IF(E25="Select",-1,IF(E25="At Par",0,0))</formula1>
      <formula2>IF(E25="Select",-1,IF(E25="At Par",0,0.99))</formula2>
    </dataValidation>
    <dataValidation type="list" allowBlank="1" showErrorMessage="1" sqref="E2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5">
      <formula1>0</formula1>
      <formula2>IF(#REF!&lt;&gt;"Select",99.9,0)</formula2>
    </dataValidation>
    <dataValidation allowBlank="1" showInputMessage="1" showErrorMessage="1" promptTitle="Units" prompt="Please enter Units in text" sqref="D15:E15 D17:E18 D21:E21 D23:E23">
      <formula1>0</formula1>
      <formula2>0</formula2>
    </dataValidation>
    <dataValidation type="decimal" allowBlank="1" showInputMessage="1" showErrorMessage="1" promptTitle="Quantity" prompt="Please enter the Quantity for this item. " errorTitle="Invalid Entry" error="Only Numeric Values are allowed. " sqref="F15 F17:F18 F21 F23">
      <formula1>0</formula1>
      <formula2>999999999999999</formula2>
    </dataValidation>
    <dataValidation type="list" allowBlank="1" showErrorMessage="1" sqref="D13:D14 K15 D16 K17:K18 D19:D20 K21 K23 D22">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7:H18 G21:H21 G23:H23">
      <formula1>0</formula1>
      <formula2>999999999999999</formula2>
    </dataValidation>
    <dataValidation allowBlank="1" showInputMessage="1" showErrorMessage="1" promptTitle="Addition / Deduction" prompt="Please Choose the correct One" sqref="J15 J17:J18 J21 J23">
      <formula1>0</formula1>
      <formula2>0</formula2>
    </dataValidation>
    <dataValidation type="list" showErrorMessage="1" sqref="I15 I17:I18 I21 I2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8 N21:O21 N23:O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R18 R21 R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Q18 Q21 Q2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M18 M21 M23">
      <formula1>0</formula1>
      <formula2>999999999999999</formula2>
    </dataValidation>
    <dataValidation type="list" allowBlank="1" showInputMessage="1" showErrorMessage="1" sqref="L21 L13 L14 L15 L16 L17 L18 L19 L20 L23 L22">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23">
      <formula1>0</formula1>
      <formula2>0</formula2>
    </dataValidation>
    <dataValidation type="decimal" allowBlank="1" showErrorMessage="1" errorTitle="Invalid Entry" error="Only Numeric Values are allowed. " sqref="A13:A23">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4" t="s">
        <v>38</v>
      </c>
      <c r="F6" s="74"/>
      <c r="G6" s="74"/>
      <c r="H6" s="74"/>
      <c r="I6" s="74"/>
      <c r="J6" s="74"/>
      <c r="K6" s="74"/>
    </row>
    <row r="7" spans="5:11" ht="14.25">
      <c r="E7" s="75"/>
      <c r="F7" s="75"/>
      <c r="G7" s="75"/>
      <c r="H7" s="75"/>
      <c r="I7" s="75"/>
      <c r="J7" s="75"/>
      <c r="K7" s="75"/>
    </row>
    <row r="8" spans="5:11" ht="14.25">
      <c r="E8" s="75"/>
      <c r="F8" s="75"/>
      <c r="G8" s="75"/>
      <c r="H8" s="75"/>
      <c r="I8" s="75"/>
      <c r="J8" s="75"/>
      <c r="K8" s="75"/>
    </row>
    <row r="9" spans="5:11" ht="14.25">
      <c r="E9" s="75"/>
      <c r="F9" s="75"/>
      <c r="G9" s="75"/>
      <c r="H9" s="75"/>
      <c r="I9" s="75"/>
      <c r="J9" s="75"/>
      <c r="K9" s="75"/>
    </row>
    <row r="10" spans="5:11" ht="14.25">
      <c r="E10" s="75"/>
      <c r="F10" s="75"/>
      <c r="G10" s="75"/>
      <c r="H10" s="75"/>
      <c r="I10" s="75"/>
      <c r="J10" s="75"/>
      <c r="K10" s="75"/>
    </row>
    <row r="11" spans="5:11" ht="14.25">
      <c r="E11" s="75"/>
      <c r="F11" s="75"/>
      <c r="G11" s="75"/>
      <c r="H11" s="75"/>
      <c r="I11" s="75"/>
      <c r="J11" s="75"/>
      <c r="K11" s="75"/>
    </row>
    <row r="12" spans="5:11" ht="14.25">
      <c r="E12" s="75"/>
      <c r="F12" s="75"/>
      <c r="G12" s="75"/>
      <c r="H12" s="75"/>
      <c r="I12" s="75"/>
      <c r="J12" s="75"/>
      <c r="K12" s="75"/>
    </row>
    <row r="13" spans="5:11" ht="14.25">
      <c r="E13" s="75"/>
      <c r="F13" s="75"/>
      <c r="G13" s="75"/>
      <c r="H13" s="75"/>
      <c r="I13" s="75"/>
      <c r="J13" s="75"/>
      <c r="K13" s="75"/>
    </row>
    <row r="14" spans="5:11" ht="14.2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2021-12-03T09:50:50Z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