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60" windowWidth="16380" windowHeight="7830" tabRatio="143" firstSheet="1" activeTab="1"/>
  </bookViews>
  <sheets>
    <sheet name="BoQ1" sheetId="1" state="veryHidden" r:id="rId1"/>
    <sheet name="Macros" sheetId="2" r:id="rId2"/>
    <sheet name="Sheet1" sheetId="3" state="veryHidden" r:id="rId3"/>
  </sheets>
  <externalReferences>
    <externalReference r:id="rId6"/>
    <externalReference r:id="rId7"/>
    <externalReference r:id="rId8"/>
    <externalReference r:id="rId9"/>
  </externalReferences>
  <definedNames>
    <definedName name="_xlnm._FilterDatabase" localSheetId="0" hidden="1">'BoQ1'!$A$11:$BC$18</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<sst xmlns="http://schemas.openxmlformats.org/spreadsheetml/2006/main" count="119" uniqueCount="57">
  <si>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</si>
  <si>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</si>
  <si>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</si>
  <si>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</si>
  <si>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</si>
  <si>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</si>
  <si>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</si>
  <si>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</si>
  <si>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</si>
  <si>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</si>
  <si>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</si>
  <si>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</si>
  <si>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</si>
  <si>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</si>
  <si>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</si>
  <si>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</si>
  <si>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</si>
  <si>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</si>
  <si>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</si>
  <si>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</si>
  <si>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</si>
  <si>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</si>
  <si>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</si>
  <si>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</si>
  <si>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</si>
  <si>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</si>
  <si>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</si>
  <si>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</si>
  <si>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</si>
  <si>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</si>
  <si>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</si>
  <si>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</si>
  <si>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</si>
  <si>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</si>
  <si>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</si>
  <si>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</si>
  <si>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</si>
  <si>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</si>
  <si>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</si>
  <si>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</si>
  <si>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</si>
  <si>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</si>
  <si>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</si>
  <si>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</si>
  <si>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</si>
  <si>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</si>
  <si>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Select</t>
  </si>
  <si>
    <t>item no.1</t>
  </si>
  <si>
    <t>item no.2</t>
  </si>
  <si>
    <t>item no.3</t>
  </si>
  <si>
    <r>
      <t xml:space="preserve">TOTAL AMOUNT  
           in
     </t>
    </r>
    <r>
      <rPr>
        <b/>
        <sz val="11"/>
        <color indexed="10"/>
        <rFont val="Arial"/>
        <family val="2"/>
      </rPr>
      <t xml:space="preserve"> Rs.      P</t>
    </r>
  </si>
  <si>
    <t>Tender Inviting Authority: Superintending Engineer, IWD, IIT, Kanpur</t>
  </si>
  <si>
    <t>Name of Work: P.V.C (Vinyl flooring) in 2nd floor of Library Building.</t>
  </si>
  <si>
    <t>Contract No:   26/Civil/D2/2021-22/01</t>
  </si>
  <si>
    <t>MINOR CIVIL MAINTENANCE WORK:</t>
  </si>
  <si>
    <t xml:space="preserve">Removal of old PVC floor and proper scrapping, cleaning etc to prepare surface for reflooring as per direction incharge.
</t>
  </si>
  <si>
    <t>P/F homogeneous polyvinyl chloride sheet 2.0 mm thick in flooring and skirting in approved pattern on a smooth and damp proof base using rubber base adhesive of approved quality and manufacturer like Dunlop S-758. Fevicol SR 998 or equuivalent including rolling with light wooden roller weight about 5 kg. All complete as directed by Engineer- in - charge in approved color &amp; shade.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</si>
</sst>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8"/>
  <sheetViews>
    <sheetView showGridLines="0" zoomScale="85" zoomScaleNormal="85" zoomScalePageLayoutView="0" workbookViewId="0" topLeftCell="A1">
      <selection activeCell="BJ11" sqref="BJ11"/>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8" t="str">
        <f>B2&amp;" BoQ"</f>
        <v>Percentage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9" t="s">
        <v>51</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38.25" customHeight="1">
      <c r="A5" s="69" t="s">
        <v>52</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75" customHeight="1">
      <c r="A6" s="69" t="s">
        <v>53</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0" t="s">
        <v>7</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58.5" customHeight="1">
      <c r="A8" s="11" t="s">
        <v>43</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6" t="s">
        <v>8</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44</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50</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33.75" customHeight="1">
      <c r="A13" s="59">
        <v>1</v>
      </c>
      <c r="B13" s="64" t="s">
        <v>54</v>
      </c>
      <c r="C13" s="39" t="s">
        <v>47</v>
      </c>
      <c r="D13" s="72"/>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4"/>
      <c r="IA13" s="22">
        <v>1</v>
      </c>
      <c r="IB13" s="22" t="s">
        <v>54</v>
      </c>
      <c r="IC13" s="22" t="s">
        <v>47</v>
      </c>
      <c r="IE13" s="23"/>
      <c r="IF13" s="23" t="s">
        <v>34</v>
      </c>
      <c r="IG13" s="23" t="s">
        <v>35</v>
      </c>
      <c r="IH13" s="23">
        <v>10</v>
      </c>
      <c r="II13" s="23" t="s">
        <v>36</v>
      </c>
    </row>
    <row r="14" spans="1:243" s="22" customFormat="1" ht="299.25">
      <c r="A14" s="59">
        <v>1.01</v>
      </c>
      <c r="B14" s="60" t="s">
        <v>55</v>
      </c>
      <c r="C14" s="39" t="s">
        <v>48</v>
      </c>
      <c r="D14" s="61">
        <v>75</v>
      </c>
      <c r="E14" s="62" t="s">
        <v>45</v>
      </c>
      <c r="F14" s="63">
        <v>45.59</v>
      </c>
      <c r="G14" s="40"/>
      <c r="H14" s="24"/>
      <c r="I14" s="47" t="s">
        <v>37</v>
      </c>
      <c r="J14" s="48">
        <f>IF(I14="Less(-)",-1,1)</f>
        <v>1</v>
      </c>
      <c r="K14" s="24" t="s">
        <v>38</v>
      </c>
      <c r="L14" s="24" t="s">
        <v>4</v>
      </c>
      <c r="M14" s="41"/>
      <c r="N14" s="24"/>
      <c r="O14" s="24"/>
      <c r="P14" s="46"/>
      <c r="Q14" s="24"/>
      <c r="R14" s="24"/>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53"/>
      <c r="BA14" s="42">
        <f>ROUND(total_amount_ba($B$2,$D$2,D14,F14,J14,K14,M14),0)</f>
        <v>3419</v>
      </c>
      <c r="BB14" s="54">
        <f>BA14+SUM(N14:AZ14)</f>
        <v>3419</v>
      </c>
      <c r="BC14" s="50" t="str">
        <f>SpellNumber(L14,BB14)</f>
        <v>INR  Three Thousand Four Hundred &amp; Nineteen  Only</v>
      </c>
      <c r="IA14" s="22">
        <v>1.01</v>
      </c>
      <c r="IB14" s="65" t="s">
        <v>55</v>
      </c>
      <c r="IC14" s="22" t="s">
        <v>48</v>
      </c>
      <c r="ID14" s="22">
        <v>75</v>
      </c>
      <c r="IE14" s="23" t="s">
        <v>45</v>
      </c>
      <c r="IF14" s="23"/>
      <c r="IG14" s="23"/>
      <c r="IH14" s="23"/>
      <c r="II14" s="23"/>
    </row>
    <row r="15" spans="1:243" s="22" customFormat="1" ht="156.75">
      <c r="A15" s="59">
        <v>1.02</v>
      </c>
      <c r="B15" s="60" t="s">
        <v>56</v>
      </c>
      <c r="C15" s="39" t="s">
        <v>49</v>
      </c>
      <c r="D15" s="61">
        <v>1451</v>
      </c>
      <c r="E15" s="62" t="s">
        <v>45</v>
      </c>
      <c r="F15" s="63">
        <v>670.75</v>
      </c>
      <c r="G15" s="40"/>
      <c r="H15" s="24"/>
      <c r="I15" s="47" t="s">
        <v>37</v>
      </c>
      <c r="J15" s="48">
        <f>IF(I15="Less(-)",-1,1)</f>
        <v>1</v>
      </c>
      <c r="K15" s="24" t="s">
        <v>38</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ROUND(total_amount_ba($B$2,$D$2,D15,F15,J15,K15,M15),0)</f>
        <v>973258</v>
      </c>
      <c r="BB15" s="54">
        <f>BA15+SUM(N15:AZ15)</f>
        <v>973258</v>
      </c>
      <c r="BC15" s="50" t="str">
        <f>SpellNumber(L15,BB15)</f>
        <v>INR  Nine Lakh Seventy Three Thousand Two Hundred &amp; Fifty Eight  Only</v>
      </c>
      <c r="IA15" s="22">
        <v>1.02</v>
      </c>
      <c r="IB15" s="22" t="s">
        <v>56</v>
      </c>
      <c r="IC15" s="22" t="s">
        <v>49</v>
      </c>
      <c r="ID15" s="22">
        <v>1451</v>
      </c>
      <c r="IE15" s="23" t="s">
        <v>45</v>
      </c>
      <c r="IF15" s="23"/>
      <c r="IG15" s="23"/>
      <c r="IH15" s="23"/>
      <c r="II15" s="23"/>
    </row>
    <row r="16" spans="1:55" ht="42.75">
      <c r="A16" s="25" t="s">
        <v>39</v>
      </c>
      <c r="B16" s="26"/>
      <c r="C16" s="27"/>
      <c r="D16" s="43"/>
      <c r="E16" s="43"/>
      <c r="F16" s="43"/>
      <c r="G16" s="43"/>
      <c r="H16" s="55"/>
      <c r="I16" s="55"/>
      <c r="J16" s="55"/>
      <c r="K16" s="55"/>
      <c r="L16" s="56"/>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57">
        <f>SUM(BA13:BA15)</f>
        <v>976677</v>
      </c>
      <c r="BB16" s="58">
        <f>SUM(BB13:BB15)</f>
        <v>976677</v>
      </c>
      <c r="BC16" s="50" t="str">
        <f>SpellNumber(L16,BB16)</f>
        <v>  Nine Lakh Seventy Six Thousand Six Hundred &amp; Seventy Seven  Only</v>
      </c>
    </row>
    <row r="17" spans="1:55" ht="40.5" customHeight="1">
      <c r="A17" s="26" t="s">
        <v>40</v>
      </c>
      <c r="B17" s="28"/>
      <c r="C17" s="29"/>
      <c r="D17" s="30"/>
      <c r="E17" s="44" t="s">
        <v>46</v>
      </c>
      <c r="F17" s="45"/>
      <c r="G17" s="31"/>
      <c r="H17" s="32"/>
      <c r="I17" s="32"/>
      <c r="J17" s="32"/>
      <c r="K17" s="33"/>
      <c r="L17" s="34"/>
      <c r="M17" s="35"/>
      <c r="N17" s="36"/>
      <c r="O17" s="22"/>
      <c r="P17" s="22"/>
      <c r="Q17" s="22"/>
      <c r="R17" s="22"/>
      <c r="S17" s="22"/>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7">
        <f>IF(ISBLANK(F17),0,IF(E17="Excess (+)",ROUND(BA16+(BA16*F17),2),IF(E17="Less (-)",ROUND(BA16+(BA16*F17*(-1)),2),IF(E17="At Par",BA16,0))))</f>
        <v>0</v>
      </c>
      <c r="BB17" s="38">
        <f>ROUND(BA17,0)</f>
        <v>0</v>
      </c>
      <c r="BC17" s="21" t="str">
        <f>SpellNumber($E$2,BB17)</f>
        <v>INR Zero Only</v>
      </c>
    </row>
    <row r="18" spans="1:55" ht="18">
      <c r="A18" s="25" t="s">
        <v>41</v>
      </c>
      <c r="B18" s="25"/>
      <c r="C18" s="67" t="str">
        <f>SpellNumber($E$2,BB17)</f>
        <v>INR Zero Only</v>
      </c>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row>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sheetData>
  <sheetProtection password="9E83" sheet="1"/>
  <autoFilter ref="A11:BC18"/>
  <mergeCells count="9">
    <mergeCell ref="A9:BC9"/>
    <mergeCell ref="C18:BC18"/>
    <mergeCell ref="A1:L1"/>
    <mergeCell ref="A4:BC4"/>
    <mergeCell ref="A5:BC5"/>
    <mergeCell ref="A6:BC6"/>
    <mergeCell ref="A7:BC7"/>
    <mergeCell ref="B8:BC8"/>
    <mergeCell ref="D13:BC13"/>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7">
      <formula1>IF(E17="Select",-1,IF(E17="At Par",0,0))</formula1>
      <formula2>IF(E17="Select",-1,IF(E17="At Par",0,0.99))</formula2>
    </dataValidation>
    <dataValidation type="list" allowBlank="1" showErrorMessage="1" sqref="E17">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allowBlank="1" showErrorMessage="1" sqref="D13 K14:K15">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4:H15">
      <formula1>0</formula1>
      <formula2>999999999999999</formula2>
    </dataValidation>
    <dataValidation allowBlank="1" showInputMessage="1" showErrorMessage="1" promptTitle="Addition / Deduction" prompt="Please Choose the correct One" sqref="J14:J15">
      <formula1>0</formula1>
      <formula2>0</formula2>
    </dataValidation>
    <dataValidation type="list" showErrorMessage="1" sqref="I14:I1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Q1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5">
      <formula1>0</formula1>
      <formula2>999999999999999</formula2>
    </dataValidation>
    <dataValidation type="decimal" allowBlank="1" showInputMessage="1" showErrorMessage="1" promptTitle="Quantity" prompt="Please enter the Quantity for this item. " errorTitle="Invalid Entry" error="Only Numeric Values are allowed. " sqref="D14:D15">
      <formula1>0</formula1>
      <formula2>999999999999999</formula2>
    </dataValidation>
    <dataValidation type="decimal" allowBlank="1" showInputMessage="1" showErrorMessage="1" promptTitle="Estimated Rate" prompt="Please enter the Rate for this item. " errorTitle="Invalid Entry" error="Only Numeric Values are allowed. " sqref="F14:F15">
      <formula1>0</formula1>
      <formula2>999999999999999</formula2>
    </dataValidation>
    <dataValidation type="list" allowBlank="1" showInputMessage="1" showErrorMessage="1" sqref="L13 L15 L14">
      <formula1>"INR"</formula1>
    </dataValidation>
    <dataValidation allowBlank="1" showInputMessage="1" showErrorMessage="1" promptTitle="Itemcode/Make" prompt="Please enter text" sqref="C13:C15">
      <formula1>0</formula1>
      <formula2>0</formula2>
    </dataValidation>
    <dataValidation type="decimal" allowBlank="1" showInputMessage="1" showErrorMessage="1" errorTitle="Invalid Entry" error="Only Numeric Values are allowed. " sqref="A13:A15">
      <formula1>0</formula1>
      <formula2>999999999999999</formula2>
    </dataValidation>
  </dataValidations>
  <printOptions/>
  <pageMargins left="0.45" right="0.2" top="0.25" bottom="0.25" header="0.511805555555556" footer="0.511805555555556"/>
  <pageSetup fitToHeight="0" horizontalDpi="300" verticalDpi="300" orientation="portrait" paperSize="9" scale="6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5" t="s">
        <v>42</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I23" sqref="I23"/>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2021-10-21T09:22:25Z</cp:lastPrinted>
  <dcterms:created xsi:type="dcterms:W3CDTF">2009-01-30T06:42:42Z</dcterms:created>
  <dcterms:modified xsi:type="dcterms:W3CDTF">2021-10-21T09:25:33Z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