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'BoQ1'!$A$11:$BC$40</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<sst xmlns="http://schemas.openxmlformats.org/spreadsheetml/2006/main" count="270" uniqueCount="112">
  <si>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</si>
  <si>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</si>
  <si>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</si>
  <si>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</si>
  <si>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</si>
  <si>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</si>
  <si>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</si>
  <si>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</si>
  <si>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</si>
  <si>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</si>
  <si>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</si>
  <si>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</si>
  <si>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</si>
  <si>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</si>
  <si>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</si>
  <si>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</si>
  <si>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</si>
  <si>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</si>
  <si>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</si>
  <si>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</si>
  <si>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</si>
  <si>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</si>
  <si>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</si>
  <si>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</si>
  <si>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</si>
  <si>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</si>
  <si>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</si>
  <si>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</si>
  <si>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</si>
  <si>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</si>
  <si>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</si>
  <si>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</si>
  <si>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</si>
  <si>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</si>
  <si>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</si>
  <si>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</si>
  <si>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</si>
  <si>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</si>
  <si>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</si>
  <si>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</si>
  <si>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</si>
  <si>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</si>
  <si>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</si>
  <si>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</si>
  <si>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</si>
  <si>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</si>
  <si>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</si>
  <si>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</si>
  <si>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</si>
  <si>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</si>
  <si>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</si>
  <si>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</si>
  <si>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</si>
  <si>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</si>
  <si>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</si>
  <si>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</si>
  <si>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</si>
  <si>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</si>
  <si>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</si>
  <si>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</si>
  <si>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</si>
  <si>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</si>
  <si>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</si>
  <si>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</si>
  <si>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</si>
  <si>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</si>
  <si>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</si>
  <si>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</si>
  <si>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</si>
  <si>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Thermo-Mechanically Treated bars of grade Fe-500D or more.</t>
  </si>
  <si>
    <t>MASONRY WORK</t>
  </si>
  <si>
    <t>Tender Inviting Authority: Superintending Engineer, IWD, IIT, Kanpur</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</si>
  <si>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</si>
  <si>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MINOR CIVIL MAINTENANCE WORK:</t>
  </si>
  <si>
    <t>REPAIRS TO BUILDING</t>
  </si>
  <si>
    <t>DISMANTLING AND DEMOLISHING</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</si>
  <si>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</si>
  <si>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</si>
  <si>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</si>
  <si>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</si>
  <si>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</si>
  <si>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</si>
  <si>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</si>
  <si>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</si>
  <si>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</si>
  <si>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</si>
  <si>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</si>
  <si>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</si>
  <si>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</si>
  <si>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</si>
  <si>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</si>
  <si>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</si>
  <si>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</si>
  <si>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CONCRETE WORK</t>
  </si>
  <si>
    <t>FLOORING</t>
  </si>
  <si>
    <t>1:4 (1 cement: 4 fine sand)</t>
  </si>
  <si>
    <t>Centering and shuttering including strutting, propping etc. and removal of form work for :</t>
  </si>
  <si>
    <t>Foundations, footings, edges of CC pavement,bases for columns</t>
  </si>
  <si>
    <t>Suspended floors, roofs, landings, balconies and access platform</t>
  </si>
  <si>
    <t>Steel reinforcement for R.C.C. work including straightening, cutting, bending, placing in position and binding all complete upto plinth level.</t>
  </si>
  <si>
    <t>Brick work with common burnt clay modular bricks of class designation 7.5 in foundation and plinth in:</t>
  </si>
  <si>
    <t>Cement Mortar 1:6 (1 cement : 6 coarse sand).</t>
  </si>
  <si>
    <t>Cement concrete pavement with 1:2:4 (1 cement : 2 coarse sand : 4 graded stone aggregate 20 mm nominal size), including finishing complete.</t>
  </si>
  <si>
    <t>12 mm cement plaster finished with a floating coat of neat cement of mix :</t>
  </si>
  <si>
    <t>Pointing on brick work or brick flooring with cement mortar 1:3 (1 cement : 3 fine sand):</t>
  </si>
  <si>
    <t>Flush / Ruled/ Struck or weathered pointing</t>
  </si>
  <si>
    <t>Raking out joints in lime or cement mortar and preparing the surface for re-pointing or replastering, including disposal of rubbish to the dumping ground, all complete as per direction of Engineer-in-Charge.</t>
  </si>
  <si>
    <t>Dismantling of road gully chamber of various sizes including C.I. grating with frame including stacking of useful materials near the site and disposal of unserviceable materials within 50 metres lead including refilling the excavated gap.</t>
  </si>
  <si>
    <t>Providing &amp; fixing Kota Stone Strips with CM 1:4 in CC Road i/c cutting the kota in strips.</t>
  </si>
  <si>
    <t>Rm</t>
  </si>
  <si>
    <t>Contract No:   22/Civil/D2/2021-22/04</t>
  </si>
  <si>
    <t>Name of Work: Raying of CC pavement over brick path in house no 654-655.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</si>
</sst>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0"/>
  <sheetViews>
    <sheetView showGridLines="0" zoomScale="85" zoomScaleNormal="85" zoomScalePageLayoutView="0" workbookViewId="0" topLeftCell="A1">
      <selection activeCell="C2" sqref="C1:C1638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71</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111</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110</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50</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66</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93</v>
      </c>
      <c r="C13" s="39" t="s">
        <v>55</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22">
        <v>1</v>
      </c>
      <c r="IB13" s="22" t="s">
        <v>93</v>
      </c>
      <c r="IC13" s="22" t="s">
        <v>55</v>
      </c>
      <c r="IE13" s="23"/>
      <c r="IF13" s="23" t="s">
        <v>34</v>
      </c>
      <c r="IG13" s="23" t="s">
        <v>35</v>
      </c>
      <c r="IH13" s="23">
        <v>10</v>
      </c>
      <c r="II13" s="23" t="s">
        <v>36</v>
      </c>
    </row>
    <row r="14" spans="1:243" s="22" customFormat="1" ht="42.75">
      <c r="A14" s="59">
        <v>1.01</v>
      </c>
      <c r="B14" s="64" t="s">
        <v>96</v>
      </c>
      <c r="C14" s="39" t="s">
        <v>56</v>
      </c>
      <c r="D14" s="65"/>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7"/>
      <c r="IA14" s="22">
        <v>1.01</v>
      </c>
      <c r="IB14" s="22" t="s">
        <v>96</v>
      </c>
      <c r="IC14" s="22" t="s">
        <v>56</v>
      </c>
      <c r="IE14" s="23"/>
      <c r="IF14" s="23" t="s">
        <v>40</v>
      </c>
      <c r="IG14" s="23" t="s">
        <v>35</v>
      </c>
      <c r="IH14" s="23">
        <v>123.223</v>
      </c>
      <c r="II14" s="23" t="s">
        <v>37</v>
      </c>
    </row>
    <row r="15" spans="1:243" s="22" customFormat="1" ht="28.5">
      <c r="A15" s="59">
        <v>1.02</v>
      </c>
      <c r="B15" s="60" t="s">
        <v>97</v>
      </c>
      <c r="C15" s="39" t="s">
        <v>57</v>
      </c>
      <c r="D15" s="61">
        <v>2.54</v>
      </c>
      <c r="E15" s="62" t="s">
        <v>52</v>
      </c>
      <c r="F15" s="63">
        <v>249.75</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634</v>
      </c>
      <c r="BB15" s="54">
        <f>BA15+SUM(N15:AZ15)</f>
        <v>634</v>
      </c>
      <c r="BC15" s="50" t="str">
        <f>SpellNumber(L15,BB15)</f>
        <v>INR  Six Hundred &amp; Thirty Four  Only</v>
      </c>
      <c r="IA15" s="22">
        <v>1.02</v>
      </c>
      <c r="IB15" s="22" t="s">
        <v>97</v>
      </c>
      <c r="IC15" s="22" t="s">
        <v>57</v>
      </c>
      <c r="ID15" s="22">
        <v>2.54</v>
      </c>
      <c r="IE15" s="23" t="s">
        <v>52</v>
      </c>
      <c r="IF15" s="23" t="s">
        <v>41</v>
      </c>
      <c r="IG15" s="23" t="s">
        <v>42</v>
      </c>
      <c r="IH15" s="23">
        <v>213</v>
      </c>
      <c r="II15" s="23" t="s">
        <v>37</v>
      </c>
    </row>
    <row r="16" spans="1:243" s="22" customFormat="1" ht="15.75">
      <c r="A16" s="59">
        <v>2</v>
      </c>
      <c r="B16" s="60" t="s">
        <v>67</v>
      </c>
      <c r="C16" s="39" t="s">
        <v>76</v>
      </c>
      <c r="D16" s="65"/>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7"/>
      <c r="IA16" s="22">
        <v>2</v>
      </c>
      <c r="IB16" s="22" t="s">
        <v>67</v>
      </c>
      <c r="IC16" s="22" t="s">
        <v>76</v>
      </c>
      <c r="IE16" s="23"/>
      <c r="IF16" s="23"/>
      <c r="IG16" s="23"/>
      <c r="IH16" s="23"/>
      <c r="II16" s="23"/>
    </row>
    <row r="17" spans="1:243" s="22" customFormat="1" ht="199.5">
      <c r="A17" s="59">
        <v>2.01</v>
      </c>
      <c r="B17" s="60" t="s">
        <v>72</v>
      </c>
      <c r="C17" s="39" t="s">
        <v>58</v>
      </c>
      <c r="D17" s="61">
        <v>0.24</v>
      </c>
      <c r="E17" s="62" t="s">
        <v>63</v>
      </c>
      <c r="F17" s="63">
        <v>8560.98</v>
      </c>
      <c r="G17" s="40"/>
      <c r="H17" s="24"/>
      <c r="I17" s="47" t="s">
        <v>38</v>
      </c>
      <c r="J17" s="48">
        <f>IF(I17="Less(-)",-1,1)</f>
        <v>1</v>
      </c>
      <c r="K17" s="24" t="s">
        <v>39</v>
      </c>
      <c r="L17" s="24" t="s">
        <v>4</v>
      </c>
      <c r="M17" s="41"/>
      <c r="N17" s="24"/>
      <c r="O17" s="24"/>
      <c r="P17" s="46"/>
      <c r="Q17" s="24"/>
      <c r="R17" s="24"/>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53"/>
      <c r="BA17" s="42">
        <f>ROUND(total_amount_ba($B$2,$D$2,D17,F17,J17,K17,M17),0)</f>
        <v>2055</v>
      </c>
      <c r="BB17" s="54">
        <f>BA17+SUM(N17:AZ17)</f>
        <v>2055</v>
      </c>
      <c r="BC17" s="50" t="str">
        <f>SpellNumber(L17,BB17)</f>
        <v>INR  Two Thousand  &amp;Fifty Five  Only</v>
      </c>
      <c r="IA17" s="22">
        <v>2.01</v>
      </c>
      <c r="IB17" s="22" t="s">
        <v>72</v>
      </c>
      <c r="IC17" s="22" t="s">
        <v>58</v>
      </c>
      <c r="ID17" s="22">
        <v>0.24</v>
      </c>
      <c r="IE17" s="23" t="s">
        <v>63</v>
      </c>
      <c r="IF17" s="23"/>
      <c r="IG17" s="23"/>
      <c r="IH17" s="23"/>
      <c r="II17" s="23"/>
    </row>
    <row r="18" spans="1:243" s="22" customFormat="1" ht="42.75">
      <c r="A18" s="59">
        <v>2.02</v>
      </c>
      <c r="B18" s="60" t="s">
        <v>68</v>
      </c>
      <c r="C18" s="39" t="s">
        <v>77</v>
      </c>
      <c r="D18" s="65"/>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7"/>
      <c r="IA18" s="22">
        <v>2.02</v>
      </c>
      <c r="IB18" s="22" t="s">
        <v>68</v>
      </c>
      <c r="IC18" s="22" t="s">
        <v>77</v>
      </c>
      <c r="IE18" s="23"/>
      <c r="IF18" s="23"/>
      <c r="IG18" s="23"/>
      <c r="IH18" s="23"/>
      <c r="II18" s="23"/>
    </row>
    <row r="19" spans="1:243" s="22" customFormat="1" ht="28.5">
      <c r="A19" s="59">
        <v>2.03</v>
      </c>
      <c r="B19" s="60" t="s">
        <v>98</v>
      </c>
      <c r="C19" s="39" t="s">
        <v>78</v>
      </c>
      <c r="D19" s="61">
        <v>0.81</v>
      </c>
      <c r="E19" s="62" t="s">
        <v>52</v>
      </c>
      <c r="F19" s="63">
        <v>607.67</v>
      </c>
      <c r="G19" s="40"/>
      <c r="H19" s="24"/>
      <c r="I19" s="47" t="s">
        <v>38</v>
      </c>
      <c r="J19" s="48">
        <f>IF(I19="Less(-)",-1,1)</f>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ROUND(total_amount_ba($B$2,$D$2,D19,F19,J19,K19,M19),0)</f>
        <v>492</v>
      </c>
      <c r="BB19" s="54">
        <f>BA19+SUM(N19:AZ19)</f>
        <v>492</v>
      </c>
      <c r="BC19" s="50" t="str">
        <f>SpellNumber(L19,BB19)</f>
        <v>INR  Four Hundred &amp; Ninety Two  Only</v>
      </c>
      <c r="IA19" s="22">
        <v>2.03</v>
      </c>
      <c r="IB19" s="22" t="s">
        <v>98</v>
      </c>
      <c r="IC19" s="22" t="s">
        <v>78</v>
      </c>
      <c r="ID19" s="22">
        <v>0.81</v>
      </c>
      <c r="IE19" s="23" t="s">
        <v>52</v>
      </c>
      <c r="IF19" s="23"/>
      <c r="IG19" s="23"/>
      <c r="IH19" s="23"/>
      <c r="II19" s="23"/>
    </row>
    <row r="20" spans="1:243" s="22" customFormat="1" ht="30.75" customHeight="1">
      <c r="A20" s="59">
        <v>2.04</v>
      </c>
      <c r="B20" s="60" t="s">
        <v>99</v>
      </c>
      <c r="C20" s="39" t="s">
        <v>59</v>
      </c>
      <c r="D20" s="65"/>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7"/>
      <c r="IA20" s="22">
        <v>2.04</v>
      </c>
      <c r="IB20" s="22" t="s">
        <v>99</v>
      </c>
      <c r="IC20" s="22" t="s">
        <v>59</v>
      </c>
      <c r="IE20" s="23"/>
      <c r="IF20" s="23" t="s">
        <v>34</v>
      </c>
      <c r="IG20" s="23" t="s">
        <v>43</v>
      </c>
      <c r="IH20" s="23">
        <v>10</v>
      </c>
      <c r="II20" s="23" t="s">
        <v>37</v>
      </c>
    </row>
    <row r="21" spans="1:243" s="22" customFormat="1" ht="28.5">
      <c r="A21" s="59">
        <v>2.05</v>
      </c>
      <c r="B21" s="60" t="s">
        <v>69</v>
      </c>
      <c r="C21" s="39" t="s">
        <v>79</v>
      </c>
      <c r="D21" s="61">
        <v>15.07</v>
      </c>
      <c r="E21" s="62" t="s">
        <v>65</v>
      </c>
      <c r="F21" s="63">
        <v>73.21</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ROUND(total_amount_ba($B$2,$D$2,D21,F21,J21,K21,M21),0)</f>
        <v>1103</v>
      </c>
      <c r="BB21" s="54">
        <f>BA21+SUM(N21:AZ21)</f>
        <v>1103</v>
      </c>
      <c r="BC21" s="50" t="str">
        <f>SpellNumber(L21,BB21)</f>
        <v>INR  One Thousand One Hundred &amp; Three  Only</v>
      </c>
      <c r="IA21" s="22">
        <v>2.05</v>
      </c>
      <c r="IB21" s="22" t="s">
        <v>69</v>
      </c>
      <c r="IC21" s="22" t="s">
        <v>79</v>
      </c>
      <c r="ID21" s="22">
        <v>15.07</v>
      </c>
      <c r="IE21" s="23" t="s">
        <v>65</v>
      </c>
      <c r="IF21" s="23"/>
      <c r="IG21" s="23"/>
      <c r="IH21" s="23"/>
      <c r="II21" s="23"/>
    </row>
    <row r="22" spans="1:243" s="22" customFormat="1" ht="15.75">
      <c r="A22" s="59">
        <v>3</v>
      </c>
      <c r="B22" s="60" t="s">
        <v>70</v>
      </c>
      <c r="C22" s="39" t="s">
        <v>60</v>
      </c>
      <c r="D22" s="65"/>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7"/>
      <c r="IA22" s="22">
        <v>3</v>
      </c>
      <c r="IB22" s="22" t="s">
        <v>70</v>
      </c>
      <c r="IC22" s="22" t="s">
        <v>60</v>
      </c>
      <c r="IE22" s="23"/>
      <c r="IF22" s="23" t="s">
        <v>40</v>
      </c>
      <c r="IG22" s="23" t="s">
        <v>35</v>
      </c>
      <c r="IH22" s="23">
        <v>123.223</v>
      </c>
      <c r="II22" s="23" t="s">
        <v>37</v>
      </c>
    </row>
    <row r="23" spans="1:243" s="22" customFormat="1" ht="42.75">
      <c r="A23" s="59">
        <v>3.01</v>
      </c>
      <c r="B23" s="60" t="s">
        <v>100</v>
      </c>
      <c r="C23" s="39" t="s">
        <v>80</v>
      </c>
      <c r="D23" s="65"/>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7"/>
      <c r="IA23" s="22">
        <v>3.01</v>
      </c>
      <c r="IB23" s="22" t="s">
        <v>100</v>
      </c>
      <c r="IC23" s="22" t="s">
        <v>80</v>
      </c>
      <c r="IE23" s="23"/>
      <c r="IF23" s="23" t="s">
        <v>44</v>
      </c>
      <c r="IG23" s="23" t="s">
        <v>45</v>
      </c>
      <c r="IH23" s="23">
        <v>10</v>
      </c>
      <c r="II23" s="23" t="s">
        <v>37</v>
      </c>
    </row>
    <row r="24" spans="1:243" s="22" customFormat="1" ht="28.5">
      <c r="A24" s="59">
        <v>3.02</v>
      </c>
      <c r="B24" s="60" t="s">
        <v>101</v>
      </c>
      <c r="C24" s="39" t="s">
        <v>81</v>
      </c>
      <c r="D24" s="61">
        <v>0.43</v>
      </c>
      <c r="E24" s="62" t="s">
        <v>63</v>
      </c>
      <c r="F24" s="63">
        <v>4649.36</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ROUND(total_amount_ba($B$2,$D$2,D24,F24,J24,K24,M24),0)</f>
        <v>1999</v>
      </c>
      <c r="BB24" s="54">
        <f>BA24+SUM(N24:AZ24)</f>
        <v>1999</v>
      </c>
      <c r="BC24" s="50" t="str">
        <f>SpellNumber(L24,BB24)</f>
        <v>INR  One Thousand Nine Hundred &amp; Ninety Nine  Only</v>
      </c>
      <c r="IA24" s="22">
        <v>3.02</v>
      </c>
      <c r="IB24" s="22" t="s">
        <v>101</v>
      </c>
      <c r="IC24" s="22" t="s">
        <v>81</v>
      </c>
      <c r="ID24" s="22">
        <v>0.43</v>
      </c>
      <c r="IE24" s="23" t="s">
        <v>63</v>
      </c>
      <c r="IF24" s="23"/>
      <c r="IG24" s="23"/>
      <c r="IH24" s="23"/>
      <c r="II24" s="23"/>
    </row>
    <row r="25" spans="1:243" s="22" customFormat="1" ht="15.75">
      <c r="A25" s="59">
        <v>4</v>
      </c>
      <c r="B25" s="60" t="s">
        <v>94</v>
      </c>
      <c r="C25" s="39" t="s">
        <v>82</v>
      </c>
      <c r="D25" s="65"/>
      <c r="E25" s="66"/>
      <c r="F25" s="66"/>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7"/>
      <c r="IA25" s="22">
        <v>4</v>
      </c>
      <c r="IB25" s="22" t="s">
        <v>94</v>
      </c>
      <c r="IC25" s="22" t="s">
        <v>82</v>
      </c>
      <c r="IE25" s="23"/>
      <c r="IF25" s="23" t="s">
        <v>41</v>
      </c>
      <c r="IG25" s="23" t="s">
        <v>42</v>
      </c>
      <c r="IH25" s="23">
        <v>213</v>
      </c>
      <c r="II25" s="23" t="s">
        <v>37</v>
      </c>
    </row>
    <row r="26" spans="1:243" s="22" customFormat="1" ht="71.25">
      <c r="A26" s="59">
        <v>4.01</v>
      </c>
      <c r="B26" s="60" t="s">
        <v>102</v>
      </c>
      <c r="C26" s="39" t="s">
        <v>83</v>
      </c>
      <c r="D26" s="61">
        <v>9.44</v>
      </c>
      <c r="E26" s="62" t="s">
        <v>63</v>
      </c>
      <c r="F26" s="63">
        <v>6431.47</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ROUND(total_amount_ba($B$2,$D$2,D26,F26,J26,K26,M26),0)</f>
        <v>60713</v>
      </c>
      <c r="BB26" s="54">
        <f>BA26+SUM(N26:AZ26)</f>
        <v>60713</v>
      </c>
      <c r="BC26" s="50" t="str">
        <f>SpellNumber(L26,BB26)</f>
        <v>INR  Sixty Thousand Seven Hundred &amp; Thirteen  Only</v>
      </c>
      <c r="IA26" s="22">
        <v>4.01</v>
      </c>
      <c r="IB26" s="22" t="s">
        <v>102</v>
      </c>
      <c r="IC26" s="22" t="s">
        <v>83</v>
      </c>
      <c r="ID26" s="22">
        <v>9.44</v>
      </c>
      <c r="IE26" s="23" t="s">
        <v>63</v>
      </c>
      <c r="IF26" s="23"/>
      <c r="IG26" s="23"/>
      <c r="IH26" s="23"/>
      <c r="II26" s="23"/>
    </row>
    <row r="27" spans="1:243" s="22" customFormat="1" ht="15.75">
      <c r="A27" s="59">
        <v>5</v>
      </c>
      <c r="B27" s="60" t="s">
        <v>53</v>
      </c>
      <c r="C27" s="39" t="s">
        <v>84</v>
      </c>
      <c r="D27" s="65"/>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7"/>
      <c r="IA27" s="22">
        <v>5</v>
      </c>
      <c r="IB27" s="22" t="s">
        <v>53</v>
      </c>
      <c r="IC27" s="22" t="s">
        <v>84</v>
      </c>
      <c r="IE27" s="23"/>
      <c r="IF27" s="23"/>
      <c r="IG27" s="23"/>
      <c r="IH27" s="23"/>
      <c r="II27" s="23"/>
    </row>
    <row r="28" spans="1:243" s="22" customFormat="1" ht="42.75">
      <c r="A28" s="59">
        <v>5.01</v>
      </c>
      <c r="B28" s="60" t="s">
        <v>103</v>
      </c>
      <c r="C28" s="39" t="s">
        <v>85</v>
      </c>
      <c r="D28" s="65"/>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7"/>
      <c r="IA28" s="22">
        <v>5.01</v>
      </c>
      <c r="IB28" s="22" t="s">
        <v>103</v>
      </c>
      <c r="IC28" s="22" t="s">
        <v>85</v>
      </c>
      <c r="IE28" s="23"/>
      <c r="IF28" s="23"/>
      <c r="IG28" s="23"/>
      <c r="IH28" s="23"/>
      <c r="II28" s="23"/>
    </row>
    <row r="29" spans="1:243" s="22" customFormat="1" ht="15.75">
      <c r="A29" s="59">
        <v>5.02</v>
      </c>
      <c r="B29" s="60" t="s">
        <v>95</v>
      </c>
      <c r="C29" s="39" t="s">
        <v>86</v>
      </c>
      <c r="D29" s="61">
        <v>0.87</v>
      </c>
      <c r="E29" s="62" t="s">
        <v>52</v>
      </c>
      <c r="F29" s="63">
        <v>287.81</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ROUND(total_amount_ba($B$2,$D$2,D29,F29,J29,K29,M29),0)</f>
        <v>250</v>
      </c>
      <c r="BB29" s="54">
        <f>BA29+SUM(N29:AZ29)</f>
        <v>250</v>
      </c>
      <c r="BC29" s="50" t="str">
        <f>SpellNumber(L29,BB29)</f>
        <v>INR  Two Hundred &amp; Fifty  Only</v>
      </c>
      <c r="IA29" s="22">
        <v>5.02</v>
      </c>
      <c r="IB29" s="22" t="s">
        <v>95</v>
      </c>
      <c r="IC29" s="22" t="s">
        <v>86</v>
      </c>
      <c r="ID29" s="22">
        <v>0.87</v>
      </c>
      <c r="IE29" s="23" t="s">
        <v>52</v>
      </c>
      <c r="IF29" s="23"/>
      <c r="IG29" s="23"/>
      <c r="IH29" s="23"/>
      <c r="II29" s="23"/>
    </row>
    <row r="30" spans="1:243" s="22" customFormat="1" ht="42.75">
      <c r="A30" s="59">
        <v>5.03</v>
      </c>
      <c r="B30" s="60" t="s">
        <v>104</v>
      </c>
      <c r="C30" s="39" t="s">
        <v>61</v>
      </c>
      <c r="D30" s="65"/>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7"/>
      <c r="IA30" s="22">
        <v>5.03</v>
      </c>
      <c r="IB30" s="22" t="s">
        <v>104</v>
      </c>
      <c r="IC30" s="22" t="s">
        <v>61</v>
      </c>
      <c r="IE30" s="23"/>
      <c r="IF30" s="23"/>
      <c r="IG30" s="23"/>
      <c r="IH30" s="23"/>
      <c r="II30" s="23"/>
    </row>
    <row r="31" spans="1:243" s="22" customFormat="1" ht="28.5">
      <c r="A31" s="59">
        <v>5.04</v>
      </c>
      <c r="B31" s="60" t="s">
        <v>105</v>
      </c>
      <c r="C31" s="39" t="s">
        <v>87</v>
      </c>
      <c r="D31" s="61">
        <v>26.67</v>
      </c>
      <c r="E31" s="62" t="s">
        <v>52</v>
      </c>
      <c r="F31" s="63">
        <v>147.25</v>
      </c>
      <c r="G31" s="40"/>
      <c r="H31" s="24"/>
      <c r="I31" s="47" t="s">
        <v>38</v>
      </c>
      <c r="J31" s="48">
        <f>IF(I31="Less(-)",-1,1)</f>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ROUND(total_amount_ba($B$2,$D$2,D31,F31,J31,K31,M31),0)</f>
        <v>3927</v>
      </c>
      <c r="BB31" s="54">
        <f>BA31+SUM(N31:AZ31)</f>
        <v>3927</v>
      </c>
      <c r="BC31" s="50" t="str">
        <f>SpellNumber(L31,BB31)</f>
        <v>INR  Three Thousand Nine Hundred &amp; Twenty Seven  Only</v>
      </c>
      <c r="IA31" s="22">
        <v>5.04</v>
      </c>
      <c r="IB31" s="22" t="s">
        <v>105</v>
      </c>
      <c r="IC31" s="22" t="s">
        <v>87</v>
      </c>
      <c r="ID31" s="22">
        <v>26.67</v>
      </c>
      <c r="IE31" s="23" t="s">
        <v>52</v>
      </c>
      <c r="IF31" s="23"/>
      <c r="IG31" s="23"/>
      <c r="IH31" s="23"/>
      <c r="II31" s="23"/>
    </row>
    <row r="32" spans="1:243" s="22" customFormat="1" ht="27" customHeight="1">
      <c r="A32" s="59">
        <v>6</v>
      </c>
      <c r="B32" s="60" t="s">
        <v>74</v>
      </c>
      <c r="C32" s="39" t="s">
        <v>88</v>
      </c>
      <c r="D32" s="65"/>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7"/>
      <c r="IA32" s="22">
        <v>6</v>
      </c>
      <c r="IB32" s="22" t="s">
        <v>74</v>
      </c>
      <c r="IC32" s="22" t="s">
        <v>88</v>
      </c>
      <c r="IE32" s="23"/>
      <c r="IF32" s="23"/>
      <c r="IG32" s="23"/>
      <c r="IH32" s="23"/>
      <c r="II32" s="23"/>
    </row>
    <row r="33" spans="1:243" s="22" customFormat="1" ht="75" customHeight="1">
      <c r="A33" s="59">
        <v>6.01</v>
      </c>
      <c r="B33" s="60" t="s">
        <v>106</v>
      </c>
      <c r="C33" s="39" t="s">
        <v>89</v>
      </c>
      <c r="D33" s="61">
        <v>26.67</v>
      </c>
      <c r="E33" s="62" t="s">
        <v>52</v>
      </c>
      <c r="F33" s="63">
        <v>45.33</v>
      </c>
      <c r="G33" s="40"/>
      <c r="H33" s="24"/>
      <c r="I33" s="47" t="s">
        <v>38</v>
      </c>
      <c r="J33" s="48">
        <f>IF(I33="Less(-)",-1,1)</f>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3"/>
      <c r="BA33" s="42">
        <f>ROUND(total_amount_ba($B$2,$D$2,D33,F33,J33,K33,M33),0)</f>
        <v>1209</v>
      </c>
      <c r="BB33" s="54">
        <f>BA33+SUM(N33:AZ33)</f>
        <v>1209</v>
      </c>
      <c r="BC33" s="50" t="str">
        <f>SpellNumber(L33,BB33)</f>
        <v>INR  One Thousand Two Hundred &amp; Nine  Only</v>
      </c>
      <c r="IA33" s="22">
        <v>6.01</v>
      </c>
      <c r="IB33" s="22" t="s">
        <v>106</v>
      </c>
      <c r="IC33" s="22" t="s">
        <v>89</v>
      </c>
      <c r="ID33" s="22">
        <v>26.67</v>
      </c>
      <c r="IE33" s="23" t="s">
        <v>52</v>
      </c>
      <c r="IF33" s="23"/>
      <c r="IG33" s="23"/>
      <c r="IH33" s="23"/>
      <c r="II33" s="23"/>
    </row>
    <row r="34" spans="1:243" s="22" customFormat="1" ht="23.25" customHeight="1">
      <c r="A34" s="59">
        <v>7</v>
      </c>
      <c r="B34" s="60" t="s">
        <v>75</v>
      </c>
      <c r="C34" s="39" t="s">
        <v>90</v>
      </c>
      <c r="D34" s="65"/>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7"/>
      <c r="IA34" s="22">
        <v>7</v>
      </c>
      <c r="IB34" s="22" t="s">
        <v>75</v>
      </c>
      <c r="IC34" s="22" t="s">
        <v>90</v>
      </c>
      <c r="IE34" s="23"/>
      <c r="IF34" s="23"/>
      <c r="IG34" s="23"/>
      <c r="IH34" s="23"/>
      <c r="II34" s="23"/>
    </row>
    <row r="35" spans="1:243" s="22" customFormat="1" ht="95.25" customHeight="1">
      <c r="A35" s="59">
        <v>7.01</v>
      </c>
      <c r="B35" s="60" t="s">
        <v>107</v>
      </c>
      <c r="C35" s="39" t="s">
        <v>91</v>
      </c>
      <c r="D35" s="61">
        <v>1</v>
      </c>
      <c r="E35" s="62" t="s">
        <v>64</v>
      </c>
      <c r="F35" s="63">
        <v>602.1</v>
      </c>
      <c r="G35" s="40"/>
      <c r="H35" s="24"/>
      <c r="I35" s="47" t="s">
        <v>38</v>
      </c>
      <c r="J35" s="48">
        <f>IF(I35="Less(-)",-1,1)</f>
        <v>1</v>
      </c>
      <c r="K35" s="24" t="s">
        <v>39</v>
      </c>
      <c r="L35" s="24" t="s">
        <v>4</v>
      </c>
      <c r="M35" s="41"/>
      <c r="N35" s="24"/>
      <c r="O35" s="24"/>
      <c r="P35" s="46"/>
      <c r="Q35" s="24"/>
      <c r="R35" s="24"/>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53"/>
      <c r="BA35" s="42">
        <f>ROUND(total_amount_ba($B$2,$D$2,D35,F35,J35,K35,M35),0)</f>
        <v>602</v>
      </c>
      <c r="BB35" s="54">
        <f>BA35+SUM(N35:AZ35)</f>
        <v>602</v>
      </c>
      <c r="BC35" s="50" t="str">
        <f>SpellNumber(L35,BB35)</f>
        <v>INR  Six Hundred &amp; Two  Only</v>
      </c>
      <c r="IA35" s="22">
        <v>7.01</v>
      </c>
      <c r="IB35" s="22" t="s">
        <v>107</v>
      </c>
      <c r="IC35" s="22" t="s">
        <v>91</v>
      </c>
      <c r="ID35" s="22">
        <v>1</v>
      </c>
      <c r="IE35" s="23" t="s">
        <v>64</v>
      </c>
      <c r="IF35" s="23"/>
      <c r="IG35" s="23"/>
      <c r="IH35" s="23"/>
      <c r="II35" s="23"/>
    </row>
    <row r="36" spans="1:243" s="22" customFormat="1" ht="24.75" customHeight="1">
      <c r="A36" s="59">
        <v>8</v>
      </c>
      <c r="B36" s="60" t="s">
        <v>73</v>
      </c>
      <c r="C36" s="39" t="s">
        <v>92</v>
      </c>
      <c r="D36" s="65"/>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7"/>
      <c r="IA36" s="22">
        <v>8</v>
      </c>
      <c r="IB36" s="22" t="s">
        <v>73</v>
      </c>
      <c r="IC36" s="22" t="s">
        <v>92</v>
      </c>
      <c r="IE36" s="23"/>
      <c r="IF36" s="23"/>
      <c r="IG36" s="23"/>
      <c r="IH36" s="23"/>
      <c r="II36" s="23"/>
    </row>
    <row r="37" spans="1:243" s="22" customFormat="1" ht="42.75">
      <c r="A37" s="59">
        <v>8.01</v>
      </c>
      <c r="B37" s="60" t="s">
        <v>108</v>
      </c>
      <c r="C37" s="39" t="s">
        <v>62</v>
      </c>
      <c r="D37" s="61">
        <v>51.65</v>
      </c>
      <c r="E37" s="62" t="s">
        <v>109</v>
      </c>
      <c r="F37" s="63">
        <v>21.92</v>
      </c>
      <c r="G37" s="40"/>
      <c r="H37" s="24"/>
      <c r="I37" s="47" t="s">
        <v>38</v>
      </c>
      <c r="J37" s="48">
        <f>IF(I37="Less(-)",-1,1)</f>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3"/>
      <c r="BA37" s="42">
        <f>ROUND(total_amount_ba($B$2,$D$2,D37,F37,J37,K37,M37),0)</f>
        <v>1132</v>
      </c>
      <c r="BB37" s="54">
        <f>BA37+SUM(N37:AZ37)</f>
        <v>1132</v>
      </c>
      <c r="BC37" s="50" t="str">
        <f>SpellNumber(L37,BB37)</f>
        <v>INR  One Thousand One Hundred &amp; Thirty Two  Only</v>
      </c>
      <c r="IA37" s="22">
        <v>8.01</v>
      </c>
      <c r="IB37" s="22" t="s">
        <v>108</v>
      </c>
      <c r="IC37" s="22" t="s">
        <v>62</v>
      </c>
      <c r="ID37" s="22">
        <v>51.65</v>
      </c>
      <c r="IE37" s="23" t="s">
        <v>109</v>
      </c>
      <c r="IF37" s="23"/>
      <c r="IG37" s="23"/>
      <c r="IH37" s="23"/>
      <c r="II37" s="23"/>
    </row>
    <row r="38" spans="1:55" ht="28.5">
      <c r="A38" s="25" t="s">
        <v>46</v>
      </c>
      <c r="B38" s="26"/>
      <c r="C38" s="27"/>
      <c r="D38" s="43"/>
      <c r="E38" s="43"/>
      <c r="F38" s="43"/>
      <c r="G38" s="43"/>
      <c r="H38" s="55"/>
      <c r="I38" s="55"/>
      <c r="J38" s="55"/>
      <c r="K38" s="55"/>
      <c r="L38" s="56"/>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57">
        <f>SUM(BA13:BA37)</f>
        <v>74116</v>
      </c>
      <c r="BB38" s="58">
        <f>SUM(BB13:BB37)</f>
        <v>74116</v>
      </c>
      <c r="BC38" s="50" t="str">
        <f>SpellNumber(L38,BB38)</f>
        <v>  Seventy Four Thousand One Hundred &amp; Sixteen  Only</v>
      </c>
    </row>
    <row r="39" spans="1:55" ht="43.5" customHeight="1">
      <c r="A39" s="26" t="s">
        <v>47</v>
      </c>
      <c r="B39" s="28"/>
      <c r="C39" s="29"/>
      <c r="D39" s="30"/>
      <c r="E39" s="44" t="s">
        <v>54</v>
      </c>
      <c r="F39" s="45"/>
      <c r="G39" s="31"/>
      <c r="H39" s="32"/>
      <c r="I39" s="32"/>
      <c r="J39" s="32"/>
      <c r="K39" s="33"/>
      <c r="L39" s="34"/>
      <c r="M39" s="35"/>
      <c r="N39" s="36"/>
      <c r="O39" s="22"/>
      <c r="P39" s="22"/>
      <c r="Q39" s="22"/>
      <c r="R39" s="22"/>
      <c r="S39" s="22"/>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7">
        <f>IF(ISBLANK(F39),0,IF(E39="Excess (+)",ROUND(BA38+(BA38*F39),2),IF(E39="Less (-)",ROUND(BA38+(BA38*F39*(-1)),2),IF(E39="At Par",BA38,0))))</f>
        <v>0</v>
      </c>
      <c r="BB39" s="38">
        <f>ROUND(BA39,0)</f>
        <v>0</v>
      </c>
      <c r="BC39" s="21" t="str">
        <f>SpellNumber($E$2,BB39)</f>
        <v>INR Zero Only</v>
      </c>
    </row>
    <row r="40" spans="1:55" ht="18">
      <c r="A40" s="25" t="s">
        <v>48</v>
      </c>
      <c r="B40" s="25"/>
      <c r="C40" s="69" t="str">
        <f>SpellNumber($E$2,BB39)</f>
        <v>INR Zero Only</v>
      </c>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row>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8" ht="15"/>
    <row r="319" ht="15"/>
    <row r="320" ht="15"/>
    <row r="321" ht="15"/>
    <row r="322" ht="15"/>
    <row r="324" ht="15"/>
    <row r="325" ht="15"/>
    <row r="327" ht="15"/>
    <row r="328" ht="15"/>
    <row r="329" ht="15"/>
    <row r="330" ht="15"/>
    <row r="331" ht="15"/>
    <row r="332" ht="15"/>
    <row r="333" ht="15"/>
    <row r="334" ht="15"/>
    <row r="335" ht="15"/>
    <row r="336" ht="15"/>
    <row r="337" ht="15"/>
    <row r="338" ht="15"/>
    <row r="339" ht="15"/>
    <row r="340" ht="15"/>
    <row r="341" ht="15"/>
    <row r="342" ht="15"/>
    <row r="343" ht="15"/>
  </sheetData>
  <sheetProtection password="9E83" sheet="1"/>
  <autoFilter ref="A11:BC40"/>
  <mergeCells count="22">
    <mergeCell ref="A9:BC9"/>
    <mergeCell ref="C40:BC40"/>
    <mergeCell ref="A1:L1"/>
    <mergeCell ref="A4:BC4"/>
    <mergeCell ref="A5:BC5"/>
    <mergeCell ref="A6:BC6"/>
    <mergeCell ref="A7:BC7"/>
    <mergeCell ref="B8:BC8"/>
    <mergeCell ref="D13:BC13"/>
    <mergeCell ref="D14:BC14"/>
    <mergeCell ref="D16:BC16"/>
    <mergeCell ref="D18:BC18"/>
    <mergeCell ref="D20:BC20"/>
    <mergeCell ref="D22:BC22"/>
    <mergeCell ref="D23:BC23"/>
    <mergeCell ref="D25:BC25"/>
    <mergeCell ref="D27:BC27"/>
    <mergeCell ref="D28:BC28"/>
    <mergeCell ref="D30:BC30"/>
    <mergeCell ref="D32:BC32"/>
    <mergeCell ref="D34:BC34"/>
    <mergeCell ref="D36:BC36"/>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9">
      <formula1>IF(E39="Select",-1,IF(E39="At Par",0,0))</formula1>
      <formula2>IF(E39="Select",-1,IF(E39="At Par",0,0.99))</formula2>
    </dataValidation>
    <dataValidation type="list" allowBlank="1" showErrorMessage="1" sqref="E3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
      <formula1>0</formula1>
      <formula2>99.9</formula2>
    </dataValidation>
    <dataValidation type="list" allowBlank="1" showErrorMessage="1" sqref="D13:D14 K15 D16 K17 D18 K19 D20 K21 D22:D23 K24 D25 K26 D27:D28 K29 D30 K31 D32 K33 D34 K35 K37 D3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19:H19 G21:H21 G24:H24 G26:H26 G29:H29 G31:H31 G33:H33 G35:H35 G37:H37">
      <formula1>0</formula1>
      <formula2>999999999999999</formula2>
    </dataValidation>
    <dataValidation allowBlank="1" showInputMessage="1" showErrorMessage="1" promptTitle="Addition / Deduction" prompt="Please Choose the correct One" sqref="J15 J17 J19 J21 J24 J26 J29 J31 J33 J35 J37">
      <formula1>0</formula1>
      <formula2>0</formula2>
    </dataValidation>
    <dataValidation type="list" showErrorMessage="1" sqref="I15 I17 I19 I21 I24 I26 I29 I31 I33 I35 I3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19:O19 N21:O21 N24:O24 N26:O26 N29:O29 N31:O31 N33:O33 N35:O35 N37:O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19 R21 R24 R26 R29 R31 R33 R35 R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19 Q21 Q24 Q26 Q29 Q31 Q33 Q35 Q3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19 M21 M24 M26 M29 M31 M33 M35 M37">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7 D19 D21 D24 D26 D29 D31 D33 D35 D3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7 F19 F21 F24 F26 F29 F31 F33 F35 F37">
      <formula1>0</formula1>
      <formula2>999999999999999</formula2>
    </dataValidation>
    <dataValidation type="list" allowBlank="1" showInputMessage="1" showErrorMessage="1" sqref="L13 L14 L15 L16 L17 L18 L19 L20 L21 L22 L23 L24 L25 L26 L27 L28 L29 L30 L31 L32 L33 L34 L35 L37 L36">
      <formula1>"INR"</formula1>
    </dataValidation>
    <dataValidation allowBlank="1" showInputMessage="1" showErrorMessage="1" promptTitle="Itemcode/Make" prompt="Please enter text" sqref="C13:C37">
      <formula1>0</formula1>
      <formula2>0</formula2>
    </dataValidation>
    <dataValidation type="decimal" allowBlank="1" showInputMessage="1" showErrorMessage="1" errorTitle="Invalid Entry" error="Only Numeric Values are allowed. " sqref="A13:A37">
      <formula1>0</formula1>
      <formula2>999999999999999</formula2>
    </dataValidation>
  </dataValidations>
  <printOptions/>
  <pageMargins left="0.45" right="0.2" top="0.5" bottom="0.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49</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2021-09-22T09:51:27Z</cp:lastPrinted>
  <dcterms:created xsi:type="dcterms:W3CDTF">2009-01-30T06:42:42Z</dcterms:created>
  <dcterms:modified xsi:type="dcterms:W3CDTF">2021-09-22T09:53:24Z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