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<sst xmlns="http://schemas.openxmlformats.org/spreadsheetml/2006/main" count="207" uniqueCount="76">
  <si>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</si>
  <si>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</si>
  <si>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</si>
  <si>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</si>
  <si>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</si>
  <si>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</si>
  <si>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</si>
  <si>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</si>
  <si>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</si>
  <si>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</si>
  <si>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</si>
  <si>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</si>
  <si>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</si>
  <si>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</si>
  <si>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</si>
  <si>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</si>
  <si>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</si>
  <si>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</si>
  <si>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</si>
  <si>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</si>
  <si>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</si>
  <si>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</si>
  <si>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</si>
  <si>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</si>
  <si>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</si>
  <si>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</si>
  <si>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</si>
  <si>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</si>
  <si>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</si>
  <si>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</si>
  <si>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</si>
  <si>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</si>
  <si>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</si>
  <si>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</si>
  <si>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</si>
  <si>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</si>
  <si>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</si>
  <si>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</si>
  <si>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</si>
  <si>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</si>
  <si>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</si>
  <si>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</si>
  <si>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</si>
  <si>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</si>
  <si>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</si>
  <si>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</si>
  <si>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</si>
  <si>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Name of Work: Structural repairing of cycle stand ceiling at hall-9 C &amp; E  blocks and Replastering of toilet walls</t>
  </si>
  <si>
    <t>Contract No:  21/C/D1/2021-22</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</si>
  <si>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</si>
  <si>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</si>
  <si>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</si>
  <si>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</si>
  <si>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</si>
  <si>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</si>
  <si>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</si>
  <si>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</si>
  <si>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50 mm average thickness in 3 layers.</t>
  </si>
  <si>
    <t>FINISHING</t>
  </si>
  <si>
    <t>15 mm cement plaster on rough side of single or half brick wall of mix:</t>
  </si>
  <si>
    <t>1:6 (1 cement: 6 coarse sand)</t>
  </si>
  <si>
    <t>Finishing with Epoxy paint (two or more coats) at all locations prepared and applied as per manufacturer's specifications including appropriate priming coat, preparation of surface, etc. complete.</t>
  </si>
  <si>
    <t>On concrete work</t>
  </si>
  <si>
    <t>Providing and applying white cement based putty of average thickness 1 mm, of approved brand and manufacturer, over the plastered wall surface to prepare the surface even and smooth complete.</t>
  </si>
  <si>
    <t>Finishing walls with Premium Acrylic Smooth exterior paint with Silicone additives of required shade</t>
  </si>
  <si>
    <t>Old work (Two or more coats applied @ 1.43 ltr/ 10 sqm) over existing cement paint surface</t>
  </si>
  <si>
    <t>Old work (one or more coats applied @ 0.83 ltr/10 sqm).</t>
  </si>
  <si>
    <t>DISMANTLING AND DEMOLISHING</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</si>
  <si>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</si>
  <si>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</si>
  <si>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REINFORCED CEMENT CONCRETE</t>
  </si>
  <si>
    <t>Steel reinforcement for R.C.C. work including straightening, cutting, bending, placing in position and binding all complete above plinth level.</t>
  </si>
  <si>
    <t>Thermo-Mechanically Treated bars of grade Fe-500D or more.</t>
  </si>
  <si>
    <t>metre</t>
  </si>
  <si>
    <t>cum</t>
  </si>
  <si>
    <t>kg</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</si>
</sst>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15" fillId="0" borderId="11" xfId="56"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2"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1" xfId="56"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3" borderId="14" xfId="56" applyNumberFormat="1" applyFont="1" applyFill="1" applyBorder="1" applyAlignment="1" applyProtection="1">
      <alignment horizontal="right" vertical="top"/>
      <protection locked="0"/>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0" fontId="4" fillId="0" borderId="17"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7" fillId="34"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wrapText="1"/>
      <protection locked="0"/>
    </xf>
    <xf numFmtId="2" fontId="7" fillId="0" borderId="19" xfId="58" applyNumberFormat="1" applyFont="1" applyFill="1" applyBorder="1" applyAlignment="1">
      <alignment horizontal="right" vertical="top"/>
      <protection/>
    </xf>
    <xf numFmtId="2" fontId="7" fillId="0" borderId="14" xfId="59" applyNumberFormat="1" applyFont="1" applyFill="1" applyBorder="1" applyAlignment="1">
      <alignment horizontal="right" vertical="top"/>
      <protection/>
    </xf>
    <xf numFmtId="2" fontId="19" fillId="0" borderId="13" xfId="59" applyNumberFormat="1" applyFont="1" applyFill="1" applyBorder="1" applyAlignment="1">
      <alignment vertical="top"/>
      <protection/>
    </xf>
    <xf numFmtId="2" fontId="14" fillId="0" borderId="20" xfId="59" applyNumberFormat="1" applyFont="1" applyFill="1" applyBorder="1" applyAlignment="1">
      <alignment horizontal="right" vertical="top"/>
      <protection/>
    </xf>
    <xf numFmtId="2" fontId="14" fillId="0" borderId="12" xfId="59" applyNumberFormat="1" applyFont="1" applyFill="1" applyBorder="1" applyAlignment="1">
      <alignment vertical="top"/>
      <protection/>
    </xf>
    <xf numFmtId="0" fontId="4" fillId="0" borderId="14" xfId="59" applyNumberFormat="1" applyFont="1" applyFill="1" applyBorder="1" applyAlignment="1">
      <alignment horizontal="justify" vertical="top" wrapText="1"/>
      <protection/>
    </xf>
    <xf numFmtId="0" fontId="57" fillId="0" borderId="12" xfId="0" applyFont="1" applyFill="1" applyBorder="1" applyAlignment="1">
      <alignment horizontal="justify" vertical="top" wrapText="1"/>
    </xf>
    <xf numFmtId="0" fontId="57" fillId="0" borderId="12" xfId="0" applyFont="1" applyFill="1" applyBorder="1" applyAlignment="1">
      <alignment horizontal="center" vertical="top" wrapText="1"/>
    </xf>
    <xf numFmtId="0" fontId="4" fillId="0" borderId="12" xfId="59" applyNumberFormat="1" applyFont="1" applyFill="1" applyBorder="1" applyAlignment="1">
      <alignment horizontal="justify" vertical="top" wrapText="1"/>
      <protection/>
    </xf>
    <xf numFmtId="0" fontId="16" fillId="0" borderId="21" xfId="59" applyNumberFormat="1" applyFont="1" applyFill="1" applyBorder="1" applyAlignment="1" applyProtection="1">
      <alignment vertical="center" wrapText="1"/>
      <protection locked="0"/>
    </xf>
    <xf numFmtId="0" fontId="17" fillId="33" borderId="21" xfId="59" applyNumberFormat="1" applyFont="1" applyFill="1" applyBorder="1" applyAlignment="1" applyProtection="1">
      <alignment vertical="center" wrapText="1"/>
      <protection locked="0"/>
    </xf>
    <xf numFmtId="10" fontId="18" fillId="33" borderId="21" xfId="66" applyNumberFormat="1" applyFont="1" applyFill="1" applyBorder="1" applyAlignment="1" applyProtection="1">
      <alignment horizontal="center" vertical="center"/>
      <protection locked="0"/>
    </xf>
    <xf numFmtId="0" fontId="4" fillId="0" borderId="12" xfId="59" applyNumberFormat="1" applyFont="1" applyFill="1" applyBorder="1" applyAlignment="1">
      <alignment vertical="top"/>
      <protection/>
    </xf>
    <xf numFmtId="0" fontId="57" fillId="0" borderId="12" xfId="0" applyFont="1" applyFill="1" applyBorder="1" applyAlignment="1">
      <alignment vertical="top"/>
    </xf>
    <xf numFmtId="0" fontId="4" fillId="0" borderId="0" xfId="56" applyNumberFormat="1" applyFont="1" applyFill="1" applyBorder="1" applyAlignment="1">
      <alignment horizontal="center" vertical="center"/>
      <protection/>
    </xf>
    <xf numFmtId="0" fontId="7" fillId="0" borderId="22" xfId="59" applyNumberFormat="1" applyFont="1" applyFill="1" applyBorder="1" applyAlignment="1" applyProtection="1">
      <alignment horizontal="center" vertical="top" wrapText="1"/>
      <protection/>
    </xf>
    <xf numFmtId="0" fontId="57" fillId="0" borderId="12" xfId="0" applyFont="1" applyFill="1" applyBorder="1" applyAlignment="1">
      <alignment horizontal="center" vertical="top"/>
    </xf>
    <xf numFmtId="0" fontId="0" fillId="0" borderId="0" xfId="56" applyNumberFormat="1" applyFill="1" applyAlignment="1">
      <alignment horizontal="center"/>
      <protection/>
    </xf>
    <xf numFmtId="0" fontId="7" fillId="35" borderId="23" xfId="59" applyNumberFormat="1" applyFont="1" applyFill="1" applyBorder="1" applyAlignment="1" applyProtection="1">
      <alignment horizontal="left" vertical="top"/>
      <protection locked="0"/>
    </xf>
    <xf numFmtId="0" fontId="7" fillId="0" borderId="12" xfId="56" applyNumberFormat="1" applyFont="1" applyFill="1" applyBorder="1" applyAlignment="1" applyProtection="1">
      <alignment horizontal="center" vertical="top"/>
      <protection/>
    </xf>
    <xf numFmtId="0" fontId="7" fillId="34" borderId="12" xfId="56" applyNumberFormat="1" applyFont="1" applyFill="1" applyBorder="1" applyAlignment="1" applyProtection="1">
      <alignment horizontal="center" vertical="top"/>
      <protection/>
    </xf>
    <xf numFmtId="0" fontId="14" fillId="0" borderId="2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11" fillId="0" borderId="2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xf numFmtId="0" fontId="7" fillId="0" borderId="24" xfId="59" applyNumberFormat="1" applyFont="1" applyFill="1" applyBorder="1" applyAlignment="1">
      <alignment horizontal="left" vertical="top"/>
      <protection/>
    </xf>
    <xf numFmtId="0" fontId="7" fillId="0" borderId="25" xfId="59" applyNumberFormat="1" applyFont="1" applyFill="1" applyBorder="1" applyAlignment="1">
      <alignment horizontal="left" vertical="top"/>
      <protection/>
    </xf>
    <xf numFmtId="0" fontId="7" fillId="0" borderId="22" xfId="59" applyNumberFormat="1" applyFont="1" applyFill="1" applyBorder="1" applyAlignment="1">
      <alignment horizontal="left" vertical="top"/>
      <protection/>
    </xf>
    <xf numFmtId="0" fontId="7" fillId="0" borderId="26" xfId="59" applyNumberFormat="1" applyFont="1" applyFill="1" applyBorder="1" applyAlignment="1">
      <alignment horizontal="lef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9"/>
  <sheetViews>
    <sheetView showGridLines="0" view="pageBreakPreview" zoomScaleNormal="85" zoomScaleSheetLayoutView="100" zoomScalePageLayoutView="0" workbookViewId="0" topLeftCell="A35">
      <selection activeCell="A39" sqref="A39:B39"/>
    </sheetView>
  </sheetViews>
  <sheetFormatPr defaultColWidth="9.140625" defaultRowHeight="15"/>
  <cols>
    <col min="1" max="1" width="8.8515625" style="62"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59" t="s">
        <v>5</v>
      </c>
      <c r="C3" s="4" t="s">
        <v>6</v>
      </c>
      <c r="IE3" s="6"/>
      <c r="IF3" s="6"/>
      <c r="IG3" s="6"/>
      <c r="IH3" s="6"/>
      <c r="II3" s="6"/>
    </row>
    <row r="4" spans="1:243" s="9" customFormat="1" ht="30.75"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75" customHeight="1">
      <c r="A5" s="68" t="s">
        <v>47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48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1" customFormat="1" ht="72" customHeight="1">
      <c r="A8" s="60" t="s">
        <v>39</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IE8" s="12"/>
      <c r="IF8" s="12"/>
      <c r="IG8" s="12"/>
      <c r="IH8" s="12"/>
      <c r="II8" s="12"/>
    </row>
    <row r="9" spans="1:243" s="13" customFormat="1" ht="61.5" customHeight="1">
      <c r="A9" s="70" t="s">
        <v>45</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4"/>
      <c r="IF9" s="14"/>
      <c r="IG9" s="14"/>
      <c r="IH9" s="14"/>
      <c r="II9" s="14"/>
    </row>
    <row r="10" spans="1:243" s="16" customFormat="1" ht="18.75" customHeight="1">
      <c r="A10" s="15" t="s">
        <v>8</v>
      </c>
      <c r="B10" s="15" t="s">
        <v>9</v>
      </c>
      <c r="C10" s="15" t="s">
        <v>9</v>
      </c>
      <c r="D10" s="15" t="s">
        <v>8</v>
      </c>
      <c r="E10" s="15" t="s">
        <v>46</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15"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15">
        <v>1</v>
      </c>
      <c r="B12" s="15">
        <v>2</v>
      </c>
      <c r="C12" s="31">
        <v>3</v>
      </c>
      <c r="D12" s="37">
        <v>4</v>
      </c>
      <c r="E12" s="37">
        <v>5</v>
      </c>
      <c r="F12" s="37">
        <v>6</v>
      </c>
      <c r="G12" s="37">
        <v>7</v>
      </c>
      <c r="H12" s="37">
        <v>8</v>
      </c>
      <c r="I12" s="37">
        <v>9</v>
      </c>
      <c r="J12" s="37">
        <v>10</v>
      </c>
      <c r="K12" s="37">
        <v>11</v>
      </c>
      <c r="L12" s="37">
        <v>12</v>
      </c>
      <c r="M12" s="37">
        <v>13</v>
      </c>
      <c r="N12" s="37">
        <v>14</v>
      </c>
      <c r="O12" s="37">
        <v>15</v>
      </c>
      <c r="P12" s="37">
        <v>16</v>
      </c>
      <c r="Q12" s="37">
        <v>17</v>
      </c>
      <c r="R12" s="37">
        <v>18</v>
      </c>
      <c r="S12" s="37">
        <v>19</v>
      </c>
      <c r="T12" s="37">
        <v>20</v>
      </c>
      <c r="U12" s="37">
        <v>21</v>
      </c>
      <c r="V12" s="37">
        <v>22</v>
      </c>
      <c r="W12" s="37">
        <v>23</v>
      </c>
      <c r="X12" s="37">
        <v>24</v>
      </c>
      <c r="Y12" s="37">
        <v>25</v>
      </c>
      <c r="Z12" s="37">
        <v>26</v>
      </c>
      <c r="AA12" s="37">
        <v>27</v>
      </c>
      <c r="AB12" s="37">
        <v>28</v>
      </c>
      <c r="AC12" s="37">
        <v>29</v>
      </c>
      <c r="AD12" s="37">
        <v>30</v>
      </c>
      <c r="AE12" s="37">
        <v>31</v>
      </c>
      <c r="AF12" s="37">
        <v>32</v>
      </c>
      <c r="AG12" s="37">
        <v>33</v>
      </c>
      <c r="AH12" s="37">
        <v>34</v>
      </c>
      <c r="AI12" s="37">
        <v>35</v>
      </c>
      <c r="AJ12" s="37">
        <v>36</v>
      </c>
      <c r="AK12" s="37">
        <v>37</v>
      </c>
      <c r="AL12" s="37">
        <v>38</v>
      </c>
      <c r="AM12" s="37">
        <v>39</v>
      </c>
      <c r="AN12" s="37">
        <v>40</v>
      </c>
      <c r="AO12" s="37">
        <v>41</v>
      </c>
      <c r="AP12" s="37">
        <v>42</v>
      </c>
      <c r="AQ12" s="37">
        <v>43</v>
      </c>
      <c r="AR12" s="37">
        <v>44</v>
      </c>
      <c r="AS12" s="37">
        <v>45</v>
      </c>
      <c r="AT12" s="37">
        <v>46</v>
      </c>
      <c r="AU12" s="37">
        <v>47</v>
      </c>
      <c r="AV12" s="37">
        <v>48</v>
      </c>
      <c r="AW12" s="37">
        <v>49</v>
      </c>
      <c r="AX12" s="37">
        <v>50</v>
      </c>
      <c r="AY12" s="37">
        <v>51</v>
      </c>
      <c r="AZ12" s="37">
        <v>52</v>
      </c>
      <c r="BA12" s="37">
        <v>7</v>
      </c>
      <c r="BB12" s="38">
        <v>54</v>
      </c>
      <c r="BC12" s="15">
        <v>8</v>
      </c>
      <c r="IE12" s="17"/>
      <c r="IF12" s="17"/>
      <c r="IG12" s="17"/>
      <c r="IH12" s="17"/>
      <c r="II12" s="17"/>
    </row>
    <row r="13" spans="1:243" s="20" customFormat="1" ht="16.5" customHeight="1">
      <c r="A13" s="61">
        <v>1</v>
      </c>
      <c r="B13" s="51" t="s">
        <v>49</v>
      </c>
      <c r="C13" s="29"/>
      <c r="D13" s="64"/>
      <c r="E13" s="64"/>
      <c r="F13" s="64"/>
      <c r="G13" s="64"/>
      <c r="H13" s="64"/>
      <c r="I13" s="64"/>
      <c r="J13" s="64"/>
      <c r="K13" s="64"/>
      <c r="L13" s="64"/>
      <c r="M13" s="64"/>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IA13" s="20">
        <v>1</v>
      </c>
      <c r="IB13" s="20" t="s">
        <v>49</v>
      </c>
      <c r="IE13" s="21"/>
      <c r="IF13" s="21"/>
      <c r="IG13" s="21"/>
      <c r="IH13" s="21"/>
      <c r="II13" s="21"/>
    </row>
    <row r="14" spans="1:243" s="20" customFormat="1" ht="29.25" customHeight="1">
      <c r="A14" s="61">
        <v>1.01</v>
      </c>
      <c r="B14" s="51" t="s">
        <v>50</v>
      </c>
      <c r="C14" s="29"/>
      <c r="D14" s="64"/>
      <c r="E14" s="64"/>
      <c r="F14" s="64"/>
      <c r="G14" s="64"/>
      <c r="H14" s="64"/>
      <c r="I14" s="64"/>
      <c r="J14" s="64"/>
      <c r="K14" s="64"/>
      <c r="L14" s="64"/>
      <c r="M14" s="64"/>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IA14" s="20">
        <v>1.01</v>
      </c>
      <c r="IB14" s="20" t="s">
        <v>50</v>
      </c>
      <c r="IE14" s="21"/>
      <c r="IF14" s="21"/>
      <c r="IG14" s="21"/>
      <c r="IH14" s="21"/>
      <c r="II14" s="21"/>
    </row>
    <row r="15" spans="1:243" s="20" customFormat="1" ht="28.5">
      <c r="A15" s="61">
        <v>1.02</v>
      </c>
      <c r="B15" s="51" t="s">
        <v>51</v>
      </c>
      <c r="C15" s="29"/>
      <c r="D15" s="29">
        <v>100</v>
      </c>
      <c r="E15" s="52" t="s">
        <v>43</v>
      </c>
      <c r="F15" s="58">
        <v>170.63</v>
      </c>
      <c r="G15" s="39"/>
      <c r="H15" s="33"/>
      <c r="I15" s="34" t="s">
        <v>33</v>
      </c>
      <c r="J15" s="35">
        <f>IF(I15="Less(-)",-1,1)</f>
        <v>1</v>
      </c>
      <c r="K15" s="33" t="s">
        <v>34</v>
      </c>
      <c r="L15" s="33" t="s">
        <v>4</v>
      </c>
      <c r="M15" s="36"/>
      <c r="N15" s="43"/>
      <c r="O15" s="43"/>
      <c r="P15" s="44"/>
      <c r="Q15" s="43"/>
      <c r="R15" s="43"/>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6">
        <f>total_amount_ba($B$2,$D$2,D15,F15,J15,K15,M15)</f>
        <v>17063</v>
      </c>
      <c r="BB15" s="45">
        <f>BA15+SUM(N15:AZ15)</f>
        <v>17063</v>
      </c>
      <c r="BC15" s="50" t="str">
        <f>SpellNumber(L15,BB15)</f>
        <v>INR  Seventeen Thousand  &amp;Sixty Three  Only</v>
      </c>
      <c r="IA15" s="20">
        <v>1.02</v>
      </c>
      <c r="IB15" s="20" t="s">
        <v>51</v>
      </c>
      <c r="ID15" s="20">
        <v>100</v>
      </c>
      <c r="IE15" s="21" t="s">
        <v>43</v>
      </c>
      <c r="IF15" s="21"/>
      <c r="IG15" s="21"/>
      <c r="IH15" s="21"/>
      <c r="II15" s="21"/>
    </row>
    <row r="16" spans="1:243" s="20" customFormat="1" ht="28.5">
      <c r="A16" s="61">
        <v>1.03</v>
      </c>
      <c r="B16" s="51" t="s">
        <v>52</v>
      </c>
      <c r="C16" s="29"/>
      <c r="D16" s="29">
        <v>190</v>
      </c>
      <c r="E16" s="52" t="s">
        <v>43</v>
      </c>
      <c r="F16" s="58">
        <v>84.61</v>
      </c>
      <c r="G16" s="39"/>
      <c r="H16" s="33"/>
      <c r="I16" s="34" t="s">
        <v>33</v>
      </c>
      <c r="J16" s="35">
        <f aca="true" t="shared" si="0" ref="J16:J26">IF(I16="Less(-)",-1,1)</f>
        <v>1</v>
      </c>
      <c r="K16" s="33" t="s">
        <v>34</v>
      </c>
      <c r="L16" s="33" t="s">
        <v>4</v>
      </c>
      <c r="M16" s="36"/>
      <c r="N16" s="43"/>
      <c r="O16" s="43"/>
      <c r="P16" s="44"/>
      <c r="Q16" s="43"/>
      <c r="R16" s="43"/>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6">
        <f aca="true" t="shared" si="1" ref="BA16:BA26">total_amount_ba($B$2,$D$2,D16,F16,J16,K16,M16)</f>
        <v>16075.9</v>
      </c>
      <c r="BB16" s="45">
        <f aca="true" t="shared" si="2" ref="BB16:BB26">BA16+SUM(N16:AZ16)</f>
        <v>16075.9</v>
      </c>
      <c r="BC16" s="50" t="str">
        <f aca="true" t="shared" si="3" ref="BC16:BC26">SpellNumber(L16,BB16)</f>
        <v>INR  Sixteen Thousand  &amp;Seventy Five  and Paise Ninety Only</v>
      </c>
      <c r="IA16" s="20">
        <v>1.03</v>
      </c>
      <c r="IB16" s="20" t="s">
        <v>52</v>
      </c>
      <c r="ID16" s="20">
        <v>190</v>
      </c>
      <c r="IE16" s="21" t="s">
        <v>43</v>
      </c>
      <c r="IF16" s="21"/>
      <c r="IG16" s="21"/>
      <c r="IH16" s="21"/>
      <c r="II16" s="21"/>
    </row>
    <row r="17" spans="1:243" s="20" customFormat="1" ht="124.5" customHeight="1">
      <c r="A17" s="61">
        <v>1.04</v>
      </c>
      <c r="B17" s="51" t="s">
        <v>53</v>
      </c>
      <c r="C17" s="29"/>
      <c r="D17" s="64"/>
      <c r="E17" s="64"/>
      <c r="F17" s="64"/>
      <c r="G17" s="64"/>
      <c r="H17" s="64"/>
      <c r="I17" s="64"/>
      <c r="J17" s="64"/>
      <c r="K17" s="64"/>
      <c r="L17" s="64"/>
      <c r="M17" s="64"/>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IA17" s="20">
        <v>1.04</v>
      </c>
      <c r="IB17" s="20" t="s">
        <v>53</v>
      </c>
      <c r="IE17" s="21"/>
      <c r="IF17" s="21"/>
      <c r="IG17" s="21"/>
      <c r="IH17" s="21"/>
      <c r="II17" s="21"/>
    </row>
    <row r="18" spans="1:243" s="20" customFormat="1" ht="28.5">
      <c r="A18" s="61">
        <v>1.05</v>
      </c>
      <c r="B18" s="51" t="s">
        <v>54</v>
      </c>
      <c r="C18" s="29"/>
      <c r="D18" s="29">
        <v>150</v>
      </c>
      <c r="E18" s="52" t="s">
        <v>73</v>
      </c>
      <c r="F18" s="58">
        <v>5.17</v>
      </c>
      <c r="G18" s="39"/>
      <c r="H18" s="33"/>
      <c r="I18" s="34" t="s">
        <v>33</v>
      </c>
      <c r="J18" s="35">
        <f t="shared" si="0"/>
        <v>1</v>
      </c>
      <c r="K18" s="33" t="s">
        <v>34</v>
      </c>
      <c r="L18" s="33" t="s">
        <v>4</v>
      </c>
      <c r="M18" s="36"/>
      <c r="N18" s="43"/>
      <c r="O18" s="43"/>
      <c r="P18" s="44"/>
      <c r="Q18" s="43"/>
      <c r="R18" s="43"/>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6">
        <f t="shared" si="1"/>
        <v>775.5</v>
      </c>
      <c r="BB18" s="45">
        <f t="shared" si="2"/>
        <v>775.5</v>
      </c>
      <c r="BC18" s="50" t="str">
        <f t="shared" si="3"/>
        <v>INR  Seven Hundred &amp; Seventy Five  and Paise Fifty Only</v>
      </c>
      <c r="IA18" s="20">
        <v>1.05</v>
      </c>
      <c r="IB18" s="20" t="s">
        <v>54</v>
      </c>
      <c r="ID18" s="20">
        <v>150</v>
      </c>
      <c r="IE18" s="21" t="s">
        <v>73</v>
      </c>
      <c r="IF18" s="21"/>
      <c r="IG18" s="21"/>
      <c r="IH18" s="21"/>
      <c r="II18" s="21"/>
    </row>
    <row r="19" spans="1:243" s="20" customFormat="1" ht="110.25">
      <c r="A19" s="61">
        <v>1.06</v>
      </c>
      <c r="B19" s="51" t="s">
        <v>55</v>
      </c>
      <c r="C19" s="29"/>
      <c r="D19" s="64"/>
      <c r="E19" s="64"/>
      <c r="F19" s="64"/>
      <c r="G19" s="64"/>
      <c r="H19" s="64"/>
      <c r="I19" s="64"/>
      <c r="J19" s="64"/>
      <c r="K19" s="64"/>
      <c r="L19" s="64"/>
      <c r="M19" s="64"/>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IA19" s="20">
        <v>1.06</v>
      </c>
      <c r="IB19" s="20" t="s">
        <v>55</v>
      </c>
      <c r="IE19" s="21"/>
      <c r="IF19" s="21"/>
      <c r="IG19" s="21"/>
      <c r="IH19" s="21"/>
      <c r="II19" s="21"/>
    </row>
    <row r="20" spans="1:243" s="20" customFormat="1" ht="28.5">
      <c r="A20" s="61">
        <v>1.07</v>
      </c>
      <c r="B20" s="51" t="s">
        <v>56</v>
      </c>
      <c r="C20" s="29"/>
      <c r="D20" s="29">
        <v>100</v>
      </c>
      <c r="E20" s="52" t="s">
        <v>43</v>
      </c>
      <c r="F20" s="58">
        <v>412.98</v>
      </c>
      <c r="G20" s="39"/>
      <c r="H20" s="33"/>
      <c r="I20" s="34" t="s">
        <v>33</v>
      </c>
      <c r="J20" s="35">
        <f t="shared" si="0"/>
        <v>1</v>
      </c>
      <c r="K20" s="33" t="s">
        <v>34</v>
      </c>
      <c r="L20" s="33" t="s">
        <v>4</v>
      </c>
      <c r="M20" s="36"/>
      <c r="N20" s="43"/>
      <c r="O20" s="43"/>
      <c r="P20" s="44"/>
      <c r="Q20" s="43"/>
      <c r="R20" s="43"/>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6">
        <f t="shared" si="1"/>
        <v>41298</v>
      </c>
      <c r="BB20" s="45">
        <f t="shared" si="2"/>
        <v>41298</v>
      </c>
      <c r="BC20" s="50" t="str">
        <f t="shared" si="3"/>
        <v>INR  Forty One Thousand Two Hundred &amp; Ninety Eight  Only</v>
      </c>
      <c r="IA20" s="20">
        <v>1.07</v>
      </c>
      <c r="IB20" s="20" t="s">
        <v>56</v>
      </c>
      <c r="ID20" s="20">
        <v>100</v>
      </c>
      <c r="IE20" s="21" t="s">
        <v>43</v>
      </c>
      <c r="IF20" s="21"/>
      <c r="IG20" s="21"/>
      <c r="IH20" s="21"/>
      <c r="II20" s="21"/>
    </row>
    <row r="21" spans="1:243" s="20" customFormat="1" ht="42.75">
      <c r="A21" s="61">
        <v>1.08</v>
      </c>
      <c r="B21" s="51" t="s">
        <v>57</v>
      </c>
      <c r="C21" s="29"/>
      <c r="D21" s="29">
        <v>190</v>
      </c>
      <c r="E21" s="52" t="s">
        <v>43</v>
      </c>
      <c r="F21" s="58">
        <v>825.95</v>
      </c>
      <c r="G21" s="39"/>
      <c r="H21" s="33"/>
      <c r="I21" s="34" t="s">
        <v>33</v>
      </c>
      <c r="J21" s="35">
        <f t="shared" si="0"/>
        <v>1</v>
      </c>
      <c r="K21" s="33" t="s">
        <v>34</v>
      </c>
      <c r="L21" s="33" t="s">
        <v>4</v>
      </c>
      <c r="M21" s="36"/>
      <c r="N21" s="43"/>
      <c r="O21" s="43"/>
      <c r="P21" s="44"/>
      <c r="Q21" s="43"/>
      <c r="R21" s="43"/>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6">
        <f t="shared" si="1"/>
        <v>156930.5</v>
      </c>
      <c r="BB21" s="45">
        <f t="shared" si="2"/>
        <v>156930.5</v>
      </c>
      <c r="BC21" s="50" t="str">
        <f t="shared" si="3"/>
        <v>INR  One Lakh Fifty Six Thousand Nine Hundred &amp; Thirty  and Paise Fifty Only</v>
      </c>
      <c r="IA21" s="20">
        <v>1.08</v>
      </c>
      <c r="IB21" s="20" t="s">
        <v>57</v>
      </c>
      <c r="ID21" s="20">
        <v>190</v>
      </c>
      <c r="IE21" s="21" t="s">
        <v>43</v>
      </c>
      <c r="IF21" s="21"/>
      <c r="IG21" s="21"/>
      <c r="IH21" s="21"/>
      <c r="II21" s="21"/>
    </row>
    <row r="22" spans="1:243" s="20" customFormat="1" ht="15.75">
      <c r="A22" s="61">
        <v>2</v>
      </c>
      <c r="B22" s="51" t="s">
        <v>58</v>
      </c>
      <c r="C22" s="29"/>
      <c r="D22" s="64"/>
      <c r="E22" s="64"/>
      <c r="F22" s="64"/>
      <c r="G22" s="64"/>
      <c r="H22" s="64"/>
      <c r="I22" s="64"/>
      <c r="J22" s="64"/>
      <c r="K22" s="64"/>
      <c r="L22" s="64"/>
      <c r="M22" s="64"/>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IA22" s="20">
        <v>2</v>
      </c>
      <c r="IB22" s="20" t="s">
        <v>58</v>
      </c>
      <c r="IE22" s="21"/>
      <c r="IF22" s="21"/>
      <c r="IG22" s="21"/>
      <c r="IH22" s="21"/>
      <c r="II22" s="21"/>
    </row>
    <row r="23" spans="1:243" s="20" customFormat="1" ht="31.5">
      <c r="A23" s="61">
        <v>2.01</v>
      </c>
      <c r="B23" s="51" t="s">
        <v>59</v>
      </c>
      <c r="C23" s="29"/>
      <c r="D23" s="64"/>
      <c r="E23" s="64"/>
      <c r="F23" s="64"/>
      <c r="G23" s="64"/>
      <c r="H23" s="64"/>
      <c r="I23" s="64"/>
      <c r="J23" s="64"/>
      <c r="K23" s="64"/>
      <c r="L23" s="64"/>
      <c r="M23" s="64"/>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IA23" s="20">
        <v>2.01</v>
      </c>
      <c r="IB23" s="20" t="s">
        <v>59</v>
      </c>
      <c r="IE23" s="21"/>
      <c r="IF23" s="21"/>
      <c r="IG23" s="21"/>
      <c r="IH23" s="21"/>
      <c r="II23" s="21"/>
    </row>
    <row r="24" spans="1:243" s="20" customFormat="1" ht="42.75">
      <c r="A24" s="61">
        <v>2.02</v>
      </c>
      <c r="B24" s="51" t="s">
        <v>60</v>
      </c>
      <c r="C24" s="29"/>
      <c r="D24" s="29">
        <v>31.5</v>
      </c>
      <c r="E24" s="52" t="s">
        <v>43</v>
      </c>
      <c r="F24" s="58">
        <v>266.46</v>
      </c>
      <c r="G24" s="39"/>
      <c r="H24" s="33"/>
      <c r="I24" s="34" t="s">
        <v>33</v>
      </c>
      <c r="J24" s="35">
        <f t="shared" si="0"/>
        <v>1</v>
      </c>
      <c r="K24" s="33" t="s">
        <v>34</v>
      </c>
      <c r="L24" s="33" t="s">
        <v>4</v>
      </c>
      <c r="M24" s="36"/>
      <c r="N24" s="43"/>
      <c r="O24" s="43"/>
      <c r="P24" s="44"/>
      <c r="Q24" s="43"/>
      <c r="R24" s="43"/>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6">
        <f t="shared" si="1"/>
        <v>8393.49</v>
      </c>
      <c r="BB24" s="45">
        <f t="shared" si="2"/>
        <v>8393.49</v>
      </c>
      <c r="BC24" s="50" t="str">
        <f t="shared" si="3"/>
        <v>INR  Eight Thousand Three Hundred &amp; Ninety Three  and Paise Forty Nine Only</v>
      </c>
      <c r="IA24" s="20">
        <v>2.02</v>
      </c>
      <c r="IB24" s="20" t="s">
        <v>60</v>
      </c>
      <c r="ID24" s="20">
        <v>31.5</v>
      </c>
      <c r="IE24" s="21" t="s">
        <v>43</v>
      </c>
      <c r="IF24" s="21"/>
      <c r="IG24" s="21"/>
      <c r="IH24" s="21"/>
      <c r="II24" s="21"/>
    </row>
    <row r="25" spans="1:243" s="20" customFormat="1" ht="94.5">
      <c r="A25" s="61">
        <v>2.03</v>
      </c>
      <c r="B25" s="51" t="s">
        <v>61</v>
      </c>
      <c r="C25" s="29"/>
      <c r="D25" s="64"/>
      <c r="E25" s="64"/>
      <c r="F25" s="64"/>
      <c r="G25" s="64"/>
      <c r="H25" s="64"/>
      <c r="I25" s="64"/>
      <c r="J25" s="64"/>
      <c r="K25" s="64"/>
      <c r="L25" s="64"/>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IA25" s="20">
        <v>2.03</v>
      </c>
      <c r="IB25" s="20" t="s">
        <v>61</v>
      </c>
      <c r="IE25" s="21"/>
      <c r="IF25" s="21"/>
      <c r="IG25" s="21"/>
      <c r="IH25" s="21"/>
      <c r="II25" s="21"/>
    </row>
    <row r="26" spans="1:243" s="20" customFormat="1" ht="42.75">
      <c r="A26" s="61">
        <v>2.04</v>
      </c>
      <c r="B26" s="51" t="s">
        <v>62</v>
      </c>
      <c r="C26" s="29"/>
      <c r="D26" s="29">
        <v>290</v>
      </c>
      <c r="E26" s="52" t="s">
        <v>43</v>
      </c>
      <c r="F26" s="58">
        <v>166.07</v>
      </c>
      <c r="G26" s="39"/>
      <c r="H26" s="33"/>
      <c r="I26" s="34" t="s">
        <v>33</v>
      </c>
      <c r="J26" s="35">
        <f t="shared" si="0"/>
        <v>1</v>
      </c>
      <c r="K26" s="33" t="s">
        <v>34</v>
      </c>
      <c r="L26" s="33" t="s">
        <v>4</v>
      </c>
      <c r="M26" s="36"/>
      <c r="N26" s="43"/>
      <c r="O26" s="43"/>
      <c r="P26" s="44"/>
      <c r="Q26" s="43"/>
      <c r="R26" s="43"/>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6">
        <f t="shared" si="1"/>
        <v>48160.3</v>
      </c>
      <c r="BB26" s="45">
        <f t="shared" si="2"/>
        <v>48160.3</v>
      </c>
      <c r="BC26" s="50" t="str">
        <f t="shared" si="3"/>
        <v>INR  Forty Eight Thousand One Hundred &amp; Sixty  and Paise Thirty Only</v>
      </c>
      <c r="IA26" s="20">
        <v>2.04</v>
      </c>
      <c r="IB26" s="20" t="s">
        <v>62</v>
      </c>
      <c r="ID26" s="20">
        <v>290</v>
      </c>
      <c r="IE26" s="21" t="s">
        <v>43</v>
      </c>
      <c r="IF26" s="21"/>
      <c r="IG26" s="21"/>
      <c r="IH26" s="21"/>
      <c r="II26" s="21"/>
    </row>
    <row r="27" spans="1:243" s="20" customFormat="1" ht="94.5">
      <c r="A27" s="61">
        <v>2.05</v>
      </c>
      <c r="B27" s="51" t="s">
        <v>63</v>
      </c>
      <c r="C27" s="29"/>
      <c r="D27" s="29">
        <v>321.5</v>
      </c>
      <c r="E27" s="52" t="s">
        <v>43</v>
      </c>
      <c r="F27" s="58">
        <v>100.96</v>
      </c>
      <c r="G27" s="39"/>
      <c r="H27" s="33"/>
      <c r="I27" s="34" t="s">
        <v>33</v>
      </c>
      <c r="J27" s="35">
        <f aca="true" t="shared" si="4" ref="J27:J36">IF(I27="Less(-)",-1,1)</f>
        <v>1</v>
      </c>
      <c r="K27" s="33" t="s">
        <v>34</v>
      </c>
      <c r="L27" s="33" t="s">
        <v>4</v>
      </c>
      <c r="M27" s="36"/>
      <c r="N27" s="43"/>
      <c r="O27" s="43"/>
      <c r="P27" s="44"/>
      <c r="Q27" s="43"/>
      <c r="R27" s="43"/>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6">
        <f aca="true" t="shared" si="5" ref="BA27:BA36">total_amount_ba($B$2,$D$2,D27,F27,J27,K27,M27)</f>
        <v>32458.64</v>
      </c>
      <c r="BB27" s="45">
        <f aca="true" t="shared" si="6" ref="BB27:BB36">BA27+SUM(N27:AZ27)</f>
        <v>32458.64</v>
      </c>
      <c r="BC27" s="50" t="str">
        <f aca="true" t="shared" si="7" ref="BC27:BC36">SpellNumber(L27,BB27)</f>
        <v>INR  Thirty Two Thousand Four Hundred &amp; Fifty Eight  and Paise Sixty Four Only</v>
      </c>
      <c r="IA27" s="20">
        <v>2.05</v>
      </c>
      <c r="IB27" s="20" t="s">
        <v>63</v>
      </c>
      <c r="ID27" s="20">
        <v>321.5</v>
      </c>
      <c r="IE27" s="21" t="s">
        <v>43</v>
      </c>
      <c r="IF27" s="21"/>
      <c r="IG27" s="21"/>
      <c r="IH27" s="21"/>
      <c r="II27" s="21"/>
    </row>
    <row r="28" spans="1:243" s="20" customFormat="1" ht="47.25">
      <c r="A28" s="61">
        <v>2.06</v>
      </c>
      <c r="B28" s="51" t="s">
        <v>64</v>
      </c>
      <c r="C28" s="29"/>
      <c r="D28" s="64"/>
      <c r="E28" s="64"/>
      <c r="F28" s="64"/>
      <c r="G28" s="64"/>
      <c r="H28" s="64"/>
      <c r="I28" s="64"/>
      <c r="J28" s="64"/>
      <c r="K28" s="64"/>
      <c r="L28" s="64"/>
      <c r="M28" s="64"/>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IA28" s="20">
        <v>2.06</v>
      </c>
      <c r="IB28" s="20" t="s">
        <v>64</v>
      </c>
      <c r="IE28" s="21"/>
      <c r="IF28" s="21"/>
      <c r="IG28" s="21"/>
      <c r="IH28" s="21"/>
      <c r="II28" s="21"/>
    </row>
    <row r="29" spans="1:243" s="20" customFormat="1" ht="47.25">
      <c r="A29" s="61">
        <v>2.07</v>
      </c>
      <c r="B29" s="51" t="s">
        <v>65</v>
      </c>
      <c r="C29" s="29"/>
      <c r="D29" s="29">
        <v>321.5</v>
      </c>
      <c r="E29" s="52" t="s">
        <v>43</v>
      </c>
      <c r="F29" s="58">
        <v>85.71</v>
      </c>
      <c r="G29" s="39"/>
      <c r="H29" s="33"/>
      <c r="I29" s="34" t="s">
        <v>33</v>
      </c>
      <c r="J29" s="35">
        <f t="shared" si="4"/>
        <v>1</v>
      </c>
      <c r="K29" s="33" t="s">
        <v>34</v>
      </c>
      <c r="L29" s="33" t="s">
        <v>4</v>
      </c>
      <c r="M29" s="36"/>
      <c r="N29" s="43"/>
      <c r="O29" s="43"/>
      <c r="P29" s="44"/>
      <c r="Q29" s="43"/>
      <c r="R29" s="43"/>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6">
        <f t="shared" si="5"/>
        <v>27555.77</v>
      </c>
      <c r="BB29" s="45">
        <f t="shared" si="6"/>
        <v>27555.77</v>
      </c>
      <c r="BC29" s="50" t="str">
        <f t="shared" si="7"/>
        <v>INR  Twenty Seven Thousand Five Hundred &amp; Fifty Five  and Paise Seventy Seven Only</v>
      </c>
      <c r="IA29" s="20">
        <v>2.07</v>
      </c>
      <c r="IB29" s="20" t="s">
        <v>65</v>
      </c>
      <c r="ID29" s="20">
        <v>321.5</v>
      </c>
      <c r="IE29" s="21" t="s">
        <v>43</v>
      </c>
      <c r="IF29" s="21"/>
      <c r="IG29" s="21"/>
      <c r="IH29" s="21"/>
      <c r="II29" s="21"/>
    </row>
    <row r="30" spans="1:243" s="20" customFormat="1" ht="42.75">
      <c r="A30" s="61">
        <v>2.08</v>
      </c>
      <c r="B30" s="51" t="s">
        <v>66</v>
      </c>
      <c r="C30" s="29"/>
      <c r="D30" s="29">
        <v>751</v>
      </c>
      <c r="E30" s="52" t="s">
        <v>43</v>
      </c>
      <c r="F30" s="58">
        <v>58.7</v>
      </c>
      <c r="G30" s="39"/>
      <c r="H30" s="33"/>
      <c r="I30" s="34" t="s">
        <v>33</v>
      </c>
      <c r="J30" s="35">
        <f t="shared" si="4"/>
        <v>1</v>
      </c>
      <c r="K30" s="33" t="s">
        <v>34</v>
      </c>
      <c r="L30" s="33" t="s">
        <v>4</v>
      </c>
      <c r="M30" s="36"/>
      <c r="N30" s="43"/>
      <c r="O30" s="43"/>
      <c r="P30" s="44"/>
      <c r="Q30" s="43"/>
      <c r="R30" s="43"/>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6">
        <f t="shared" si="5"/>
        <v>44083.7</v>
      </c>
      <c r="BB30" s="45">
        <f t="shared" si="6"/>
        <v>44083.7</v>
      </c>
      <c r="BC30" s="50" t="str">
        <f t="shared" si="7"/>
        <v>INR  Forty Four Thousand  &amp;Eighty Three  and Paise Seventy Only</v>
      </c>
      <c r="IA30" s="20">
        <v>2.08</v>
      </c>
      <c r="IB30" s="20" t="s">
        <v>66</v>
      </c>
      <c r="ID30" s="20">
        <v>751</v>
      </c>
      <c r="IE30" s="21" t="s">
        <v>43</v>
      </c>
      <c r="IF30" s="21"/>
      <c r="IG30" s="21"/>
      <c r="IH30" s="21"/>
      <c r="II30" s="21"/>
    </row>
    <row r="31" spans="1:243" s="20" customFormat="1" ht="15.75">
      <c r="A31" s="61">
        <v>3</v>
      </c>
      <c r="B31" s="51" t="s">
        <v>67</v>
      </c>
      <c r="C31" s="29"/>
      <c r="D31" s="64"/>
      <c r="E31" s="64"/>
      <c r="F31" s="64"/>
      <c r="G31" s="64"/>
      <c r="H31" s="64"/>
      <c r="I31" s="64"/>
      <c r="J31" s="64"/>
      <c r="K31" s="64"/>
      <c r="L31" s="64"/>
      <c r="M31" s="64"/>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IA31" s="20">
        <v>3</v>
      </c>
      <c r="IB31" s="20" t="s">
        <v>67</v>
      </c>
      <c r="IE31" s="21"/>
      <c r="IF31" s="21"/>
      <c r="IG31" s="21"/>
      <c r="IH31" s="21"/>
      <c r="II31" s="21"/>
    </row>
    <row r="32" spans="1:243" s="20" customFormat="1" ht="78.75">
      <c r="A32" s="61">
        <v>3.01</v>
      </c>
      <c r="B32" s="51" t="s">
        <v>68</v>
      </c>
      <c r="C32" s="29"/>
      <c r="D32" s="29">
        <v>31.5</v>
      </c>
      <c r="E32" s="52" t="s">
        <v>43</v>
      </c>
      <c r="F32" s="58">
        <v>34.2</v>
      </c>
      <c r="G32" s="39"/>
      <c r="H32" s="33"/>
      <c r="I32" s="34" t="s">
        <v>33</v>
      </c>
      <c r="J32" s="35">
        <f t="shared" si="4"/>
        <v>1</v>
      </c>
      <c r="K32" s="33" t="s">
        <v>34</v>
      </c>
      <c r="L32" s="33" t="s">
        <v>4</v>
      </c>
      <c r="M32" s="36"/>
      <c r="N32" s="43"/>
      <c r="O32" s="43"/>
      <c r="P32" s="44"/>
      <c r="Q32" s="43"/>
      <c r="R32" s="43"/>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6">
        <f t="shared" si="5"/>
        <v>1077.3</v>
      </c>
      <c r="BB32" s="45">
        <f t="shared" si="6"/>
        <v>1077.3</v>
      </c>
      <c r="BC32" s="50" t="str">
        <f t="shared" si="7"/>
        <v>INR  One Thousand  &amp;Seventy Seven  and Paise Thirty Only</v>
      </c>
      <c r="IA32" s="20">
        <v>3.01</v>
      </c>
      <c r="IB32" s="20" t="s">
        <v>68</v>
      </c>
      <c r="ID32" s="20">
        <v>31.5</v>
      </c>
      <c r="IE32" s="21" t="s">
        <v>43</v>
      </c>
      <c r="IF32" s="21"/>
      <c r="IG32" s="21"/>
      <c r="IH32" s="21"/>
      <c r="II32" s="21"/>
    </row>
    <row r="33" spans="1:243" s="20" customFormat="1" ht="141.75">
      <c r="A33" s="61">
        <v>3.02</v>
      </c>
      <c r="B33" s="51" t="s">
        <v>69</v>
      </c>
      <c r="C33" s="29"/>
      <c r="D33" s="29">
        <v>9.63</v>
      </c>
      <c r="E33" s="52" t="s">
        <v>74</v>
      </c>
      <c r="F33" s="58">
        <v>121.74</v>
      </c>
      <c r="G33" s="39"/>
      <c r="H33" s="33"/>
      <c r="I33" s="34" t="s">
        <v>33</v>
      </c>
      <c r="J33" s="35">
        <f t="shared" si="4"/>
        <v>1</v>
      </c>
      <c r="K33" s="33" t="s">
        <v>34</v>
      </c>
      <c r="L33" s="33" t="s">
        <v>4</v>
      </c>
      <c r="M33" s="36"/>
      <c r="N33" s="43"/>
      <c r="O33" s="43"/>
      <c r="P33" s="44"/>
      <c r="Q33" s="43"/>
      <c r="R33" s="43"/>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6">
        <f t="shared" si="5"/>
        <v>1172.36</v>
      </c>
      <c r="BB33" s="45">
        <f t="shared" si="6"/>
        <v>1172.36</v>
      </c>
      <c r="BC33" s="50" t="str">
        <f t="shared" si="7"/>
        <v>INR  One Thousand One Hundred &amp; Seventy Two  and Paise Thirty Six Only</v>
      </c>
      <c r="IA33" s="20">
        <v>3.02</v>
      </c>
      <c r="IB33" s="20" t="s">
        <v>69</v>
      </c>
      <c r="ID33" s="20">
        <v>9.63</v>
      </c>
      <c r="IE33" s="21" t="s">
        <v>74</v>
      </c>
      <c r="IF33" s="21"/>
      <c r="IG33" s="21"/>
      <c r="IH33" s="21"/>
      <c r="II33" s="21"/>
    </row>
    <row r="34" spans="1:243" s="20" customFormat="1" ht="15.75">
      <c r="A34" s="61">
        <v>4</v>
      </c>
      <c r="B34" s="51" t="s">
        <v>70</v>
      </c>
      <c r="C34" s="29"/>
      <c r="D34" s="64"/>
      <c r="E34" s="64"/>
      <c r="F34" s="64"/>
      <c r="G34" s="64"/>
      <c r="H34" s="64"/>
      <c r="I34" s="64"/>
      <c r="J34" s="64"/>
      <c r="K34" s="64"/>
      <c r="L34" s="64"/>
      <c r="M34" s="64"/>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IA34" s="20">
        <v>4</v>
      </c>
      <c r="IB34" s="20" t="s">
        <v>70</v>
      </c>
      <c r="IE34" s="21"/>
      <c r="IF34" s="21"/>
      <c r="IG34" s="21"/>
      <c r="IH34" s="21"/>
      <c r="II34" s="21"/>
    </row>
    <row r="35" spans="1:243" s="20" customFormat="1" ht="78.75">
      <c r="A35" s="61">
        <v>4.01</v>
      </c>
      <c r="B35" s="51" t="s">
        <v>71</v>
      </c>
      <c r="C35" s="29"/>
      <c r="D35" s="64"/>
      <c r="E35" s="64"/>
      <c r="F35" s="64"/>
      <c r="G35" s="64"/>
      <c r="H35" s="64"/>
      <c r="I35" s="64"/>
      <c r="J35" s="64"/>
      <c r="K35" s="64"/>
      <c r="L35" s="64"/>
      <c r="M35" s="64"/>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IA35" s="20">
        <v>4.01</v>
      </c>
      <c r="IB35" s="20" t="s">
        <v>71</v>
      </c>
      <c r="IE35" s="21"/>
      <c r="IF35" s="21"/>
      <c r="IG35" s="21"/>
      <c r="IH35" s="21"/>
      <c r="II35" s="21"/>
    </row>
    <row r="36" spans="1:243" s="20" customFormat="1" ht="31.5">
      <c r="A36" s="61">
        <v>4.02</v>
      </c>
      <c r="B36" s="51" t="s">
        <v>72</v>
      </c>
      <c r="C36" s="29"/>
      <c r="D36" s="29">
        <v>55</v>
      </c>
      <c r="E36" s="52" t="s">
        <v>75</v>
      </c>
      <c r="F36" s="58">
        <v>73.21</v>
      </c>
      <c r="G36" s="39"/>
      <c r="H36" s="33"/>
      <c r="I36" s="34" t="s">
        <v>33</v>
      </c>
      <c r="J36" s="35">
        <f t="shared" si="4"/>
        <v>1</v>
      </c>
      <c r="K36" s="33" t="s">
        <v>34</v>
      </c>
      <c r="L36" s="33" t="s">
        <v>4</v>
      </c>
      <c r="M36" s="36"/>
      <c r="N36" s="43"/>
      <c r="O36" s="43"/>
      <c r="P36" s="44"/>
      <c r="Q36" s="43"/>
      <c r="R36" s="43"/>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6">
        <f t="shared" si="5"/>
        <v>4026.55</v>
      </c>
      <c r="BB36" s="45">
        <f t="shared" si="6"/>
        <v>4026.55</v>
      </c>
      <c r="BC36" s="50" t="str">
        <f t="shared" si="7"/>
        <v>INR  Four Thousand  &amp;Twenty Six  and Paise Fifty Five Only</v>
      </c>
      <c r="IA36" s="20">
        <v>4.02</v>
      </c>
      <c r="IB36" s="20" t="s">
        <v>72</v>
      </c>
      <c r="ID36" s="20">
        <v>55</v>
      </c>
      <c r="IE36" s="21" t="s">
        <v>75</v>
      </c>
      <c r="IF36" s="21"/>
      <c r="IG36" s="21"/>
      <c r="IH36" s="21"/>
      <c r="II36" s="21"/>
    </row>
    <row r="37" spans="1:55" ht="42.75">
      <c r="A37" s="73" t="s">
        <v>35</v>
      </c>
      <c r="B37" s="74"/>
      <c r="C37" s="40"/>
      <c r="D37" s="57"/>
      <c r="E37" s="57"/>
      <c r="F37" s="57"/>
      <c r="G37" s="30"/>
      <c r="H37" s="41"/>
      <c r="I37" s="41"/>
      <c r="J37" s="41"/>
      <c r="K37" s="41"/>
      <c r="L37" s="42"/>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49">
        <f>SUM(BA13:BA36)</f>
        <v>399071.01</v>
      </c>
      <c r="BB37" s="49">
        <f>SUM(BB13:BB36)</f>
        <v>399071.01</v>
      </c>
      <c r="BC37" s="53" t="str">
        <f>SpellNumber($E$2,BB37)</f>
        <v>INR  Three Lakh Ninety Nine Thousand  &amp;Seventy One  and Paise One Only</v>
      </c>
    </row>
    <row r="38" spans="1:55" ht="46.5" customHeight="1">
      <c r="A38" s="75" t="s">
        <v>36</v>
      </c>
      <c r="B38" s="76"/>
      <c r="C38" s="22"/>
      <c r="D38" s="54"/>
      <c r="E38" s="55" t="s">
        <v>44</v>
      </c>
      <c r="F38" s="56"/>
      <c r="G38" s="23"/>
      <c r="H38" s="24"/>
      <c r="I38" s="24"/>
      <c r="J38" s="24"/>
      <c r="K38" s="25"/>
      <c r="L38" s="26"/>
      <c r="M38" s="27"/>
      <c r="N38" s="28"/>
      <c r="O38" s="20"/>
      <c r="P38" s="20"/>
      <c r="Q38" s="20"/>
      <c r="R38" s="20"/>
      <c r="S38" s="20"/>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47">
        <f>IF(ISBLANK(F38),0,IF(E38="Excess (+)",ROUND(BA37+(BA37*F38),2),IF(E38="Less (-)",ROUND(BA37+(BA37*F38*(-1)),2),IF(E38="At Par",BA37,0))))</f>
        <v>0</v>
      </c>
      <c r="BB38" s="48">
        <f>ROUND(BA38,0)</f>
        <v>0</v>
      </c>
      <c r="BC38" s="32" t="str">
        <f>SpellNumber($E$2,BB38)</f>
        <v>INR Zero Only</v>
      </c>
    </row>
    <row r="39" spans="1:55" ht="45.75" customHeight="1">
      <c r="A39" s="75" t="s">
        <v>37</v>
      </c>
      <c r="B39" s="76"/>
      <c r="C39" s="66" t="str">
        <f>SpellNumber($E$2,BB38)</f>
        <v>INR Zero Only</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sheetData>
  <sheetProtection password="8F23" sheet="1"/>
  <mergeCells count="22">
    <mergeCell ref="D31:BC31"/>
    <mergeCell ref="D34:BC34"/>
    <mergeCell ref="D35:BC35"/>
    <mergeCell ref="A39:B39"/>
    <mergeCell ref="A38:B38"/>
    <mergeCell ref="A37:B37"/>
    <mergeCell ref="D17:BC17"/>
    <mergeCell ref="D19:BC19"/>
    <mergeCell ref="D22:BC22"/>
    <mergeCell ref="D23:BC23"/>
    <mergeCell ref="D25:BC25"/>
    <mergeCell ref="D28:BC28"/>
    <mergeCell ref="B8:BC8"/>
    <mergeCell ref="D13:BC13"/>
    <mergeCell ref="C39:BC39"/>
    <mergeCell ref="A1:L1"/>
    <mergeCell ref="A4:BC4"/>
    <mergeCell ref="A5:BC5"/>
    <mergeCell ref="A6:BC6"/>
    <mergeCell ref="A7:BC7"/>
    <mergeCell ref="A9:BC9"/>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list" allowBlank="1" showErrorMessage="1" sqref="E3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IF(#REF!&lt;&gt;"Select",99.9,0)</formula2>
    </dataValidation>
    <dataValidation allowBlank="1" showInputMessage="1" showErrorMessage="1" promptTitle="Units" prompt="Please enter Units in text" sqref="D15:E16 D18:E18 D20:E21 D24:E24 D26:E27 D29:E30 D32:E33 D36:E36">
      <formula1>0</formula1>
      <formula2>0</formula2>
    </dataValidation>
    <dataValidation type="decimal" allowBlank="1" showInputMessage="1" showErrorMessage="1" promptTitle="Quantity" prompt="Please enter the Quantity for this item. " errorTitle="Invalid Entry" error="Only Numeric Values are allowed. " sqref="F15:F16 F18 F20:F21 F24 F26:F27 F29:F30 F32:F33 F36">
      <formula1>0</formula1>
      <formula2>999999999999999</formula2>
    </dataValidation>
    <dataValidation type="list" allowBlank="1" showErrorMessage="1" sqref="D13:D14 K15:K16 D17 K18 D19 K20:K21 D22:D23 K24 D25 K26:K27 D28 K29:K30 D31 K32:K33 D34:D35 K3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1 G24:H24 G26:H27 G29:H30 G32:H33 G36:H36">
      <formula1>0</formula1>
      <formula2>999999999999999</formula2>
    </dataValidation>
    <dataValidation allowBlank="1" showInputMessage="1" showErrorMessage="1" promptTitle="Addition / Deduction" prompt="Please Choose the correct One" sqref="J15:J16 J18 J20:J21 J24 J26:J27 J29:J30 J32:J33 J36">
      <formula1>0</formula1>
      <formula2>0</formula2>
    </dataValidation>
    <dataValidation type="list" showErrorMessage="1" sqref="I15:I16 I18 I20:I21 I24 I26:I27 I29:I30 I32:I33 I3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4:O24 N26:O27 N29:O30 N32:O33 N36: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4 R26:R27 R29:R30 R32:R33 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4 Q26:Q27 Q29:Q30 Q32:Q33 Q3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4 M26:M27 M29:M30 M32:M33 M36">
      <formula1>0</formula1>
      <formula2>999999999999999</formula2>
    </dataValidation>
    <dataValidation type="list" allowBlank="1" showInputMessage="1" showErrorMessage="1" sqref="L34 L13 L14 L15 L16 L17 L18 L19 L20 L21 L22 L23 L24 L25 L26 L27 L28 L29 L30 L31 L32 L33 L36 L3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6">
      <formula1>0</formula1>
      <formula2>0</formula2>
    </dataValidation>
    <dataValidation type="decimal" allowBlank="1" showErrorMessage="1" errorTitle="Invalid Entry" error="Only Numeric Values are allowed. " sqref="A13:A36">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1" t="s">
        <v>38</v>
      </c>
      <c r="F6" s="71"/>
      <c r="G6" s="71"/>
      <c r="H6" s="71"/>
      <c r="I6" s="71"/>
      <c r="J6" s="71"/>
      <c r="K6" s="71"/>
    </row>
    <row r="7" spans="5:11" ht="14.25">
      <c r="E7" s="72"/>
      <c r="F7" s="72"/>
      <c r="G7" s="72"/>
      <c r="H7" s="72"/>
      <c r="I7" s="72"/>
      <c r="J7" s="72"/>
      <c r="K7" s="72"/>
    </row>
    <row r="8" spans="5:11" ht="14.25">
      <c r="E8" s="72"/>
      <c r="F8" s="72"/>
      <c r="G8" s="72"/>
      <c r="H8" s="72"/>
      <c r="I8" s="72"/>
      <c r="J8" s="72"/>
      <c r="K8" s="72"/>
    </row>
    <row r="9" spans="5:11" ht="14.25">
      <c r="E9" s="72"/>
      <c r="F9" s="72"/>
      <c r="G9" s="72"/>
      <c r="H9" s="72"/>
      <c r="I9" s="72"/>
      <c r="J9" s="72"/>
      <c r="K9" s="72"/>
    </row>
    <row r="10" spans="5:11" ht="14.25">
      <c r="E10" s="72"/>
      <c r="F10" s="72"/>
      <c r="G10" s="72"/>
      <c r="H10" s="72"/>
      <c r="I10" s="72"/>
      <c r="J10" s="72"/>
      <c r="K10" s="72"/>
    </row>
    <row r="11" spans="5:11" ht="14.25">
      <c r="E11" s="72"/>
      <c r="F11" s="72"/>
      <c r="G11" s="72"/>
      <c r="H11" s="72"/>
      <c r="I11" s="72"/>
      <c r="J11" s="72"/>
      <c r="K11" s="72"/>
    </row>
    <row r="12" spans="5:11" ht="14.25">
      <c r="E12" s="72"/>
      <c r="F12" s="72"/>
      <c r="G12" s="72"/>
      <c r="H12" s="72"/>
      <c r="I12" s="72"/>
      <c r="J12" s="72"/>
      <c r="K12" s="72"/>
    </row>
    <row r="13" spans="5:11" ht="14.25">
      <c r="E13" s="72"/>
      <c r="F13" s="72"/>
      <c r="G13" s="72"/>
      <c r="H13" s="72"/>
      <c r="I13" s="72"/>
      <c r="J13" s="72"/>
      <c r="K13" s="72"/>
    </row>
    <row r="14" spans="5:11" ht="14.2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2021-11-02T09:59:10Z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