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<sst xmlns="http://schemas.openxmlformats.org/spreadsheetml/2006/main" count="263" uniqueCount="90">
  <si>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</si>
  <si>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</si>
  <si>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</si>
  <si>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</si>
  <si>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</si>
  <si>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</si>
  <si>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</si>
  <si>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</si>
  <si>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</si>
  <si>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</si>
  <si>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</si>
  <si>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</si>
  <si>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</si>
  <si>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</si>
  <si>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</si>
  <si>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</si>
  <si>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</si>
  <si>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</si>
  <si>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</si>
  <si>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</si>
  <si>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</si>
  <si>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</si>
  <si>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</si>
  <si>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</si>
  <si>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</si>
  <si>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</si>
  <si>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</si>
  <si>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</si>
  <si>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</si>
  <si>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</si>
  <si>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</si>
  <si>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</si>
  <si>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</si>
  <si>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</si>
  <si>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</si>
  <si>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</si>
  <si>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</si>
  <si>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</si>
  <si>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</si>
  <si>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</si>
  <si>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</si>
  <si>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</si>
  <si>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</si>
  <si>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</si>
  <si>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</si>
  <si>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</si>
  <si>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</si>
  <si>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</si>
  <si>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</si>
  <si>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</si>
  <si>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</si>
  <si>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</si>
  <si>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Two or more coats on new work</t>
  </si>
  <si>
    <t>kg</t>
  </si>
  <si>
    <t>Cement mortar 1:6 (1 cement : 6 coarse sand)</t>
  </si>
  <si>
    <t>New work (Two or more coats applied @ 1.43 ltr/10 sqm over and including priming coat of exterior primer applied @ 2.20 kg/10 sqm)</t>
  </si>
  <si>
    <t>CONCRETE WORK</t>
  </si>
  <si>
    <t>Name of Work: Construction of two no. of storage room for the cylinder and the wind equipment as mentioned in drawing attached with DoIP-101 at Media Lab Block-C</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</si>
  <si>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</si>
  <si>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</si>
  <si>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</si>
  <si>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</si>
  <si>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</si>
  <si>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 xml:space="preserve">Providing and laying damp-proof course 50mm thick with cement concrete 1:2:4 (1 cement : 2 coarse sand(zone-III) derived from natural sources: 4 graded stone aggregate 20mm nominal size derived from natural sources). </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</si>
  <si>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</si>
  <si>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</si>
  <si>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MASONRY WORK</t>
  </si>
  <si>
    <t>Brick work with common burnt clay F.P.S. (non modular) bricks of class designation 7.5 in foundation and plinth in:</t>
  </si>
  <si>
    <t>Providing and laying autoclaved aerated cement blocks masonry with 150mm/230mm/300 mm thick AAC blocks in super structure above plinth level up to floor V level with RCC band at sill level and lintel level with approved block laying polymer modified adhesive mortar all complete as per direction of Engineer-in-Charge. (The payment of RCC band and reinforcement shall be made for seperately).</t>
  </si>
  <si>
    <t>WOOD AND PVC WORK</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</si>
  <si>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</si>
  <si>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</si>
  <si>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250x16 mm</t>
  </si>
  <si>
    <t>STEEL WORK</t>
  </si>
  <si>
    <t>Structural steel work in single section, fixed with or without connecting plate, including cutting, hoisting, fixing in position and applying a priming coat of approved steel primer all complete.</t>
  </si>
  <si>
    <t>FLOORING</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</si>
  <si>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</si>
  <si>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40 mm thick fine dressed stone flooring over 20 mm (average) thick base of cement mortar 1:5 (1 cement : 5 coarse sand), including pointing with cement mortar 1:2 (1 cement : 2 stone dust) with an admixture of pigment to match the shade of stone.</t>
  </si>
  <si>
    <t>Red sand stone</t>
  </si>
  <si>
    <t>ROOFING</t>
  </si>
  <si>
    <t>Extra for providing and fixing wind ties of 40x 6 mm flat iron section.</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</si>
  <si>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</si>
  <si>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</si>
  <si>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FINISHING</t>
  </si>
  <si>
    <t>12 mm cement plaster of mix :</t>
  </si>
  <si>
    <t>15 mm cement plaster on rough side of single or half brick wall of mix:</t>
  </si>
  <si>
    <t>Finishing walls with Premium Acrylic Smooth exterior paint with Silicone additives of required shade:</t>
  </si>
  <si>
    <t>Painting with synthetic enamel paint of approved brand and manufacture to give an even shade :</t>
  </si>
  <si>
    <t xml:space="preserve">per 50kg cement </t>
  </si>
  <si>
    <t>Contract No:  15/C/D1/2021-22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</si>
</sst>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2"/>
  <sheetViews>
    <sheetView showGridLines="0" view="pageBreakPreview" zoomScaleNormal="85" zoomScaleSheetLayoutView="100" zoomScalePageLayoutView="0" workbookViewId="0" topLeftCell="A41">
      <selection activeCell="D45" sqref="D4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75" customHeight="1">
      <c r="A5" s="68" t="s">
        <v>57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89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7.75" customHeight="1">
      <c r="A8" s="11"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0" t="s">
        <v>49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58</v>
      </c>
      <c r="C13" s="34"/>
      <c r="D13" s="71"/>
      <c r="E13" s="71"/>
      <c r="F13" s="71"/>
      <c r="G13" s="71"/>
      <c r="H13" s="71"/>
      <c r="I13" s="71"/>
      <c r="J13" s="71"/>
      <c r="K13" s="71"/>
      <c r="L13" s="71"/>
      <c r="M13" s="71"/>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IA13" s="21">
        <v>1</v>
      </c>
      <c r="IB13" s="21" t="s">
        <v>58</v>
      </c>
      <c r="IE13" s="22"/>
      <c r="IF13" s="22"/>
      <c r="IG13" s="22"/>
      <c r="IH13" s="22"/>
      <c r="II13" s="22"/>
    </row>
    <row r="14" spans="1:243" s="21" customFormat="1" ht="173.25">
      <c r="A14" s="60">
        <v>1.01</v>
      </c>
      <c r="B14" s="61" t="s">
        <v>59</v>
      </c>
      <c r="C14" s="34"/>
      <c r="D14" s="71"/>
      <c r="E14" s="71"/>
      <c r="F14" s="71"/>
      <c r="G14" s="71"/>
      <c r="H14" s="71"/>
      <c r="I14" s="71"/>
      <c r="J14" s="71"/>
      <c r="K14" s="71"/>
      <c r="L14" s="71"/>
      <c r="M14" s="71"/>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IA14" s="21">
        <v>1.01</v>
      </c>
      <c r="IB14" s="21" t="s">
        <v>59</v>
      </c>
      <c r="IE14" s="22"/>
      <c r="IF14" s="22"/>
      <c r="IG14" s="22"/>
      <c r="IH14" s="22"/>
      <c r="II14" s="22"/>
    </row>
    <row r="15" spans="1:243" s="21" customFormat="1" ht="42.75">
      <c r="A15" s="60">
        <v>1.02</v>
      </c>
      <c r="B15" s="61" t="s">
        <v>60</v>
      </c>
      <c r="C15" s="34"/>
      <c r="D15" s="34">
        <v>7.5</v>
      </c>
      <c r="E15" s="62" t="s">
        <v>46</v>
      </c>
      <c r="F15" s="63">
        <v>221.22</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1659.15</v>
      </c>
      <c r="BB15" s="54">
        <f>BA15+SUM(N15:AZ15)</f>
        <v>1659.15</v>
      </c>
      <c r="BC15" s="59" t="str">
        <f>SpellNumber(L15,BB15)</f>
        <v>INR  One Thousand Six Hundred &amp; Fifty Nine  and Paise Fifteen Only</v>
      </c>
      <c r="IA15" s="21">
        <v>1.02</v>
      </c>
      <c r="IB15" s="21" t="s">
        <v>60</v>
      </c>
      <c r="ID15" s="21">
        <v>7.5</v>
      </c>
      <c r="IE15" s="22" t="s">
        <v>46</v>
      </c>
      <c r="IF15" s="22"/>
      <c r="IG15" s="22"/>
      <c r="IH15" s="22"/>
      <c r="II15" s="22"/>
    </row>
    <row r="16" spans="1:243" s="21" customFormat="1" ht="15.75">
      <c r="A16" s="60">
        <v>2</v>
      </c>
      <c r="B16" s="61" t="s">
        <v>56</v>
      </c>
      <c r="C16" s="34"/>
      <c r="D16" s="71"/>
      <c r="E16" s="71"/>
      <c r="F16" s="71"/>
      <c r="G16" s="71"/>
      <c r="H16" s="71"/>
      <c r="I16" s="71"/>
      <c r="J16" s="71"/>
      <c r="K16" s="71"/>
      <c r="L16" s="71"/>
      <c r="M16" s="71"/>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A16" s="21">
        <v>2</v>
      </c>
      <c r="IB16" s="21" t="s">
        <v>56</v>
      </c>
      <c r="IE16" s="22"/>
      <c r="IF16" s="22"/>
      <c r="IG16" s="22"/>
      <c r="IH16" s="22"/>
      <c r="II16" s="22"/>
    </row>
    <row r="17" spans="1:243" s="21" customFormat="1" ht="48" customHeight="1">
      <c r="A17" s="60">
        <v>2.01</v>
      </c>
      <c r="B17" s="61" t="s">
        <v>61</v>
      </c>
      <c r="C17" s="34"/>
      <c r="D17" s="71"/>
      <c r="E17" s="71"/>
      <c r="F17" s="71"/>
      <c r="G17" s="71"/>
      <c r="H17" s="71"/>
      <c r="I17" s="71"/>
      <c r="J17" s="71"/>
      <c r="K17" s="71"/>
      <c r="L17" s="71"/>
      <c r="M17" s="71"/>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A17" s="21">
        <v>2.01</v>
      </c>
      <c r="IB17" s="21" t="s">
        <v>61</v>
      </c>
      <c r="IE17" s="22"/>
      <c r="IF17" s="22"/>
      <c r="IG17" s="22"/>
      <c r="IH17" s="22"/>
      <c r="II17" s="22"/>
    </row>
    <row r="18" spans="1:243" s="21" customFormat="1" ht="64.5" customHeight="1">
      <c r="A18" s="60">
        <v>2.02</v>
      </c>
      <c r="B18" s="61" t="s">
        <v>51</v>
      </c>
      <c r="C18" s="34"/>
      <c r="D18" s="34">
        <v>0.1</v>
      </c>
      <c r="E18" s="62" t="s">
        <v>46</v>
      </c>
      <c r="F18" s="63">
        <v>5952.3</v>
      </c>
      <c r="G18" s="46"/>
      <c r="H18" s="40"/>
      <c r="I18" s="41" t="s">
        <v>33</v>
      </c>
      <c r="J18" s="42">
        <f>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total_amount_ba($B$2,$D$2,D18,F18,J18,K18,M18)</f>
        <v>595.23</v>
      </c>
      <c r="BB18" s="54">
        <f>BA18+SUM(N18:AZ18)</f>
        <v>595.23</v>
      </c>
      <c r="BC18" s="59" t="str">
        <f>SpellNumber(L18,BB18)</f>
        <v>INR  Five Hundred &amp; Ninety Five  and Paise Twenty Three Only</v>
      </c>
      <c r="IA18" s="21">
        <v>2.02</v>
      </c>
      <c r="IB18" s="21" t="s">
        <v>51</v>
      </c>
      <c r="ID18" s="21">
        <v>0.1</v>
      </c>
      <c r="IE18" s="22" t="s">
        <v>46</v>
      </c>
      <c r="IF18" s="22"/>
      <c r="IG18" s="22"/>
      <c r="IH18" s="22"/>
      <c r="II18" s="22"/>
    </row>
    <row r="19" spans="1:243" s="21" customFormat="1" ht="61.5" customHeight="1">
      <c r="A19" s="60">
        <v>2.03</v>
      </c>
      <c r="B19" s="61" t="s">
        <v>62</v>
      </c>
      <c r="C19" s="34"/>
      <c r="D19" s="34">
        <v>1.3</v>
      </c>
      <c r="E19" s="62" t="s">
        <v>46</v>
      </c>
      <c r="F19" s="63">
        <v>5076.37</v>
      </c>
      <c r="G19" s="46"/>
      <c r="H19" s="40"/>
      <c r="I19" s="41" t="s">
        <v>33</v>
      </c>
      <c r="J19" s="42">
        <f>IF(I19="Less(-)",-1,1)</f>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total_amount_ba($B$2,$D$2,D19,F19,J19,K19,M19)</f>
        <v>6599.28</v>
      </c>
      <c r="BB19" s="54">
        <f>BA19+SUM(N19:AZ19)</f>
        <v>6599.28</v>
      </c>
      <c r="BC19" s="59" t="str">
        <f>SpellNumber(L19,BB19)</f>
        <v>INR  Six Thousand Five Hundred &amp; Ninety Nine  and Paise Twenty Eight Only</v>
      </c>
      <c r="IA19" s="21">
        <v>2.03</v>
      </c>
      <c r="IB19" s="21" t="s">
        <v>62</v>
      </c>
      <c r="ID19" s="21">
        <v>1.3</v>
      </c>
      <c r="IE19" s="22" t="s">
        <v>46</v>
      </c>
      <c r="IF19" s="22"/>
      <c r="IG19" s="22"/>
      <c r="IH19" s="22"/>
      <c r="II19" s="22"/>
    </row>
    <row r="20" spans="1:243" s="21" customFormat="1" ht="81" customHeight="1">
      <c r="A20" s="60">
        <v>2.04</v>
      </c>
      <c r="B20" s="61" t="s">
        <v>63</v>
      </c>
      <c r="C20" s="34"/>
      <c r="D20" s="34">
        <v>4.6</v>
      </c>
      <c r="E20" s="62" t="s">
        <v>43</v>
      </c>
      <c r="F20" s="63">
        <v>367.3</v>
      </c>
      <c r="G20" s="46"/>
      <c r="H20" s="40"/>
      <c r="I20" s="41" t="s">
        <v>33</v>
      </c>
      <c r="J20" s="42">
        <f>IF(I20="Less(-)",-1,1)</f>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total_amount_ba($B$2,$D$2,D20,F20,J20,K20,M20)</f>
        <v>1689.58</v>
      </c>
      <c r="BB20" s="54">
        <f>BA20+SUM(N20:AZ20)</f>
        <v>1689.58</v>
      </c>
      <c r="BC20" s="59" t="str">
        <f>SpellNumber(L20,BB20)</f>
        <v>INR  One Thousand Six Hundred &amp; Eighty Nine  and Paise Fifty Eight Only</v>
      </c>
      <c r="IA20" s="21">
        <v>2.04</v>
      </c>
      <c r="IB20" s="21" t="s">
        <v>63</v>
      </c>
      <c r="ID20" s="21">
        <v>4.6</v>
      </c>
      <c r="IE20" s="22" t="s">
        <v>43</v>
      </c>
      <c r="IF20" s="22"/>
      <c r="IG20" s="22"/>
      <c r="IH20" s="22"/>
      <c r="II20" s="22"/>
    </row>
    <row r="21" spans="1:243" s="21" customFormat="1" ht="63.75" customHeight="1">
      <c r="A21" s="60">
        <v>2.05</v>
      </c>
      <c r="B21" s="61" t="s">
        <v>64</v>
      </c>
      <c r="C21" s="34"/>
      <c r="D21" s="34">
        <v>15</v>
      </c>
      <c r="E21" s="62" t="s">
        <v>88</v>
      </c>
      <c r="F21" s="63">
        <v>49.58</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743.7</v>
      </c>
      <c r="BB21" s="54">
        <f>BA21+SUM(N21:AZ21)</f>
        <v>743.7</v>
      </c>
      <c r="BC21" s="59" t="str">
        <f>SpellNumber(L21,BB21)</f>
        <v>INR  Seven Hundred &amp; Forty Three  and Paise Seventy Only</v>
      </c>
      <c r="IA21" s="21">
        <v>2.05</v>
      </c>
      <c r="IB21" s="21" t="s">
        <v>64</v>
      </c>
      <c r="ID21" s="21">
        <v>15</v>
      </c>
      <c r="IE21" s="22" t="s">
        <v>88</v>
      </c>
      <c r="IF21" s="22"/>
      <c r="IG21" s="22"/>
      <c r="IH21" s="22"/>
      <c r="II21" s="22"/>
    </row>
    <row r="22" spans="1:243" s="21" customFormat="1" ht="96" customHeight="1">
      <c r="A22" s="60">
        <v>2.06</v>
      </c>
      <c r="B22" s="61" t="s">
        <v>65</v>
      </c>
      <c r="C22" s="34"/>
      <c r="D22" s="34">
        <v>4.6</v>
      </c>
      <c r="E22" s="62" t="s">
        <v>43</v>
      </c>
      <c r="F22" s="63">
        <v>96.45</v>
      </c>
      <c r="G22" s="46"/>
      <c r="H22" s="40"/>
      <c r="I22" s="41" t="s">
        <v>33</v>
      </c>
      <c r="J22" s="42">
        <f>IF(I22="Less(-)",-1,1)</f>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total_amount_ba($B$2,$D$2,D22,F22,J22,K22,M22)</f>
        <v>443.67</v>
      </c>
      <c r="BB22" s="54">
        <f>BA22+SUM(N22:AZ22)</f>
        <v>443.67</v>
      </c>
      <c r="BC22" s="59" t="str">
        <f>SpellNumber(L22,BB22)</f>
        <v>INR  Four Hundred &amp; Forty Three  and Paise Sixty Seven Only</v>
      </c>
      <c r="IA22" s="21">
        <v>2.06</v>
      </c>
      <c r="IB22" s="21" t="s">
        <v>65</v>
      </c>
      <c r="ID22" s="21">
        <v>4.6</v>
      </c>
      <c r="IE22" s="22" t="s">
        <v>43</v>
      </c>
      <c r="IF22" s="22"/>
      <c r="IG22" s="22"/>
      <c r="IH22" s="22"/>
      <c r="II22" s="22"/>
    </row>
    <row r="23" spans="1:243" s="21" customFormat="1" ht="19.5" customHeight="1">
      <c r="A23" s="60">
        <v>3</v>
      </c>
      <c r="B23" s="61" t="s">
        <v>66</v>
      </c>
      <c r="C23" s="34"/>
      <c r="D23" s="71"/>
      <c r="E23" s="71"/>
      <c r="F23" s="71"/>
      <c r="G23" s="71"/>
      <c r="H23" s="71"/>
      <c r="I23" s="71"/>
      <c r="J23" s="71"/>
      <c r="K23" s="71"/>
      <c r="L23" s="71"/>
      <c r="M23" s="71"/>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IA23" s="21">
        <v>3</v>
      </c>
      <c r="IB23" s="21" t="s">
        <v>66</v>
      </c>
      <c r="IE23" s="22"/>
      <c r="IF23" s="22"/>
      <c r="IG23" s="22"/>
      <c r="IH23" s="22"/>
      <c r="II23" s="22"/>
    </row>
    <row r="24" spans="1:243" s="21" customFormat="1" ht="48.75" customHeight="1">
      <c r="A24" s="60">
        <v>3.01</v>
      </c>
      <c r="B24" s="61" t="s">
        <v>67</v>
      </c>
      <c r="C24" s="34"/>
      <c r="D24" s="71"/>
      <c r="E24" s="71"/>
      <c r="F24" s="71"/>
      <c r="G24" s="71"/>
      <c r="H24" s="71"/>
      <c r="I24" s="71"/>
      <c r="J24" s="71"/>
      <c r="K24" s="71"/>
      <c r="L24" s="71"/>
      <c r="M24" s="71"/>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IA24" s="21">
        <v>3.01</v>
      </c>
      <c r="IB24" s="21" t="s">
        <v>67</v>
      </c>
      <c r="IE24" s="22"/>
      <c r="IF24" s="22"/>
      <c r="IG24" s="22"/>
      <c r="IH24" s="22"/>
      <c r="II24" s="22"/>
    </row>
    <row r="25" spans="1:243" s="21" customFormat="1" ht="31.5" customHeight="1">
      <c r="A25" s="60">
        <v>3.02</v>
      </c>
      <c r="B25" s="61" t="s">
        <v>54</v>
      </c>
      <c r="C25" s="34"/>
      <c r="D25" s="34">
        <v>4.55</v>
      </c>
      <c r="E25" s="62" t="s">
        <v>46</v>
      </c>
      <c r="F25" s="63">
        <v>5398.9</v>
      </c>
      <c r="G25" s="46"/>
      <c r="H25" s="40"/>
      <c r="I25" s="41" t="s">
        <v>33</v>
      </c>
      <c r="J25" s="42">
        <f aca="true" t="shared" si="0" ref="J25:J49">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aca="true" t="shared" si="1" ref="BA25:BA49">total_amount_ba($B$2,$D$2,D25,F25,J25,K25,M25)</f>
        <v>24565</v>
      </c>
      <c r="BB25" s="54">
        <f aca="true" t="shared" si="2" ref="BB25:BB49">BA25+SUM(N25:AZ25)</f>
        <v>24565</v>
      </c>
      <c r="BC25" s="59" t="str">
        <f aca="true" t="shared" si="3" ref="BC25:BC49">SpellNumber(L25,BB25)</f>
        <v>INR  Twenty Four Thousand Five Hundred &amp; Sixty Five  Only</v>
      </c>
      <c r="IA25" s="21">
        <v>3.02</v>
      </c>
      <c r="IB25" s="21" t="s">
        <v>54</v>
      </c>
      <c r="ID25" s="21">
        <v>4.55</v>
      </c>
      <c r="IE25" s="22" t="s">
        <v>46</v>
      </c>
      <c r="IF25" s="22"/>
      <c r="IG25" s="22"/>
      <c r="IH25" s="22"/>
      <c r="II25" s="22"/>
    </row>
    <row r="26" spans="1:243" s="21" customFormat="1" ht="144" customHeight="1">
      <c r="A26" s="60">
        <v>3.03</v>
      </c>
      <c r="B26" s="61" t="s">
        <v>68</v>
      </c>
      <c r="C26" s="34"/>
      <c r="D26" s="34">
        <v>4.2</v>
      </c>
      <c r="E26" s="62" t="s">
        <v>46</v>
      </c>
      <c r="F26" s="63">
        <v>5819.33</v>
      </c>
      <c r="G26" s="46"/>
      <c r="H26" s="40"/>
      <c r="I26" s="41" t="s">
        <v>33</v>
      </c>
      <c r="J26" s="42">
        <f t="shared" si="0"/>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1"/>
        <v>24441.19</v>
      </c>
      <c r="BB26" s="54">
        <f t="shared" si="2"/>
        <v>24441.19</v>
      </c>
      <c r="BC26" s="59" t="str">
        <f t="shared" si="3"/>
        <v>INR  Twenty Four Thousand Four Hundred &amp; Forty One  and Paise Nineteen Only</v>
      </c>
      <c r="IA26" s="21">
        <v>3.03</v>
      </c>
      <c r="IB26" s="21" t="s">
        <v>68</v>
      </c>
      <c r="ID26" s="21">
        <v>4.2</v>
      </c>
      <c r="IE26" s="22" t="s">
        <v>46</v>
      </c>
      <c r="IF26" s="22"/>
      <c r="IG26" s="22"/>
      <c r="IH26" s="22"/>
      <c r="II26" s="22"/>
    </row>
    <row r="27" spans="1:243" s="21" customFormat="1" ht="19.5" customHeight="1">
      <c r="A27" s="60">
        <v>4</v>
      </c>
      <c r="B27" s="61" t="s">
        <v>69</v>
      </c>
      <c r="C27" s="34"/>
      <c r="D27" s="71"/>
      <c r="E27" s="71"/>
      <c r="F27" s="71"/>
      <c r="G27" s="71"/>
      <c r="H27" s="71"/>
      <c r="I27" s="71"/>
      <c r="J27" s="71"/>
      <c r="K27" s="71"/>
      <c r="L27" s="71"/>
      <c r="M27" s="71"/>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IA27" s="21">
        <v>4</v>
      </c>
      <c r="IB27" s="21" t="s">
        <v>69</v>
      </c>
      <c r="IE27" s="22"/>
      <c r="IF27" s="22"/>
      <c r="IG27" s="22"/>
      <c r="IH27" s="22"/>
      <c r="II27" s="22"/>
    </row>
    <row r="28" spans="1:243" s="21" customFormat="1" ht="96" customHeight="1">
      <c r="A28" s="60">
        <v>4.01</v>
      </c>
      <c r="B28" s="61" t="s">
        <v>70</v>
      </c>
      <c r="C28" s="34"/>
      <c r="D28" s="34">
        <v>45</v>
      </c>
      <c r="E28" s="62" t="s">
        <v>43</v>
      </c>
      <c r="F28" s="63">
        <v>1269.93</v>
      </c>
      <c r="G28" s="46"/>
      <c r="H28" s="40"/>
      <c r="I28" s="41" t="s">
        <v>33</v>
      </c>
      <c r="J28" s="42">
        <f t="shared" si="0"/>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1"/>
        <v>57146.85</v>
      </c>
      <c r="BB28" s="54">
        <f t="shared" si="2"/>
        <v>57146.85</v>
      </c>
      <c r="BC28" s="59" t="str">
        <f t="shared" si="3"/>
        <v>INR  Fifty Seven Thousand One Hundred &amp; Forty Six  and Paise Eighty Five Only</v>
      </c>
      <c r="IA28" s="21">
        <v>4.01</v>
      </c>
      <c r="IB28" s="21" t="s">
        <v>70</v>
      </c>
      <c r="ID28" s="21">
        <v>45</v>
      </c>
      <c r="IE28" s="22" t="s">
        <v>43</v>
      </c>
      <c r="IF28" s="22"/>
      <c r="IG28" s="22"/>
      <c r="IH28" s="22"/>
      <c r="II28" s="22"/>
    </row>
    <row r="29" spans="1:243" s="21" customFormat="1" ht="49.5" customHeight="1">
      <c r="A29" s="64">
        <v>4.02</v>
      </c>
      <c r="B29" s="61" t="s">
        <v>71</v>
      </c>
      <c r="C29" s="34"/>
      <c r="D29" s="71"/>
      <c r="E29" s="71"/>
      <c r="F29" s="71"/>
      <c r="G29" s="71"/>
      <c r="H29" s="71"/>
      <c r="I29" s="71"/>
      <c r="J29" s="71"/>
      <c r="K29" s="71"/>
      <c r="L29" s="71"/>
      <c r="M29" s="71"/>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IA29" s="21">
        <v>4.02</v>
      </c>
      <c r="IB29" s="21" t="s">
        <v>71</v>
      </c>
      <c r="IE29" s="22"/>
      <c r="IF29" s="22"/>
      <c r="IG29" s="22"/>
      <c r="IH29" s="22"/>
      <c r="II29" s="22"/>
    </row>
    <row r="30" spans="1:243" s="21" customFormat="1" ht="31.5" customHeight="1">
      <c r="A30" s="60">
        <v>4.03</v>
      </c>
      <c r="B30" s="61" t="s">
        <v>72</v>
      </c>
      <c r="C30" s="34"/>
      <c r="D30" s="34">
        <v>2</v>
      </c>
      <c r="E30" s="62" t="s">
        <v>47</v>
      </c>
      <c r="F30" s="63">
        <v>149.06</v>
      </c>
      <c r="G30" s="46"/>
      <c r="H30" s="40"/>
      <c r="I30" s="41" t="s">
        <v>33</v>
      </c>
      <c r="J30" s="42">
        <f t="shared" si="0"/>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1"/>
        <v>298.12</v>
      </c>
      <c r="BB30" s="54">
        <f t="shared" si="2"/>
        <v>298.12</v>
      </c>
      <c r="BC30" s="59" t="str">
        <f t="shared" si="3"/>
        <v>INR  Two Hundred &amp; Ninety Eight  and Paise Twelve Only</v>
      </c>
      <c r="IA30" s="21">
        <v>4.03</v>
      </c>
      <c r="IB30" s="21" t="s">
        <v>72</v>
      </c>
      <c r="ID30" s="21">
        <v>2</v>
      </c>
      <c r="IE30" s="22" t="s">
        <v>47</v>
      </c>
      <c r="IF30" s="22"/>
      <c r="IG30" s="22"/>
      <c r="IH30" s="22"/>
      <c r="II30" s="22"/>
    </row>
    <row r="31" spans="1:243" s="21" customFormat="1" ht="18" customHeight="1">
      <c r="A31" s="60">
        <v>5</v>
      </c>
      <c r="B31" s="61" t="s">
        <v>73</v>
      </c>
      <c r="C31" s="34"/>
      <c r="D31" s="71"/>
      <c r="E31" s="71"/>
      <c r="F31" s="71"/>
      <c r="G31" s="71"/>
      <c r="H31" s="71"/>
      <c r="I31" s="71"/>
      <c r="J31" s="71"/>
      <c r="K31" s="71"/>
      <c r="L31" s="71"/>
      <c r="M31" s="71"/>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IA31" s="21">
        <v>5</v>
      </c>
      <c r="IB31" s="21" t="s">
        <v>73</v>
      </c>
      <c r="IE31" s="22"/>
      <c r="IF31" s="22"/>
      <c r="IG31" s="22"/>
      <c r="IH31" s="22"/>
      <c r="II31" s="22"/>
    </row>
    <row r="32" spans="1:243" s="21" customFormat="1" ht="79.5" customHeight="1">
      <c r="A32" s="60">
        <v>5.01</v>
      </c>
      <c r="B32" s="61" t="s">
        <v>74</v>
      </c>
      <c r="C32" s="34"/>
      <c r="D32" s="34">
        <v>650</v>
      </c>
      <c r="E32" s="62" t="s">
        <v>53</v>
      </c>
      <c r="F32" s="63">
        <v>75.45</v>
      </c>
      <c r="G32" s="46"/>
      <c r="H32" s="40"/>
      <c r="I32" s="41" t="s">
        <v>33</v>
      </c>
      <c r="J32" s="42">
        <f t="shared" si="0"/>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1"/>
        <v>49042.5</v>
      </c>
      <c r="BB32" s="54">
        <f t="shared" si="2"/>
        <v>49042.5</v>
      </c>
      <c r="BC32" s="59" t="str">
        <f t="shared" si="3"/>
        <v>INR  Forty Nine Thousand  &amp;Forty Two  and Paise Fifty Only</v>
      </c>
      <c r="IA32" s="21">
        <v>5.01</v>
      </c>
      <c r="IB32" s="21" t="s">
        <v>74</v>
      </c>
      <c r="ID32" s="21">
        <v>650</v>
      </c>
      <c r="IE32" s="22" t="s">
        <v>53</v>
      </c>
      <c r="IF32" s="22"/>
      <c r="IG32" s="22"/>
      <c r="IH32" s="22"/>
      <c r="II32" s="22"/>
    </row>
    <row r="33" spans="1:243" s="21" customFormat="1" ht="19.5" customHeight="1">
      <c r="A33" s="60">
        <v>6</v>
      </c>
      <c r="B33" s="61" t="s">
        <v>75</v>
      </c>
      <c r="C33" s="34"/>
      <c r="D33" s="71"/>
      <c r="E33" s="71"/>
      <c r="F33" s="71"/>
      <c r="G33" s="71"/>
      <c r="H33" s="71"/>
      <c r="I33" s="71"/>
      <c r="J33" s="71"/>
      <c r="K33" s="71"/>
      <c r="L33" s="71"/>
      <c r="M33" s="71"/>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IA33" s="21">
        <v>6</v>
      </c>
      <c r="IB33" s="21" t="s">
        <v>75</v>
      </c>
      <c r="IE33" s="22"/>
      <c r="IF33" s="22"/>
      <c r="IG33" s="22"/>
      <c r="IH33" s="22"/>
      <c r="II33" s="22"/>
    </row>
    <row r="34" spans="1:243" s="21" customFormat="1" ht="189.75" customHeight="1">
      <c r="A34" s="60">
        <v>6.01</v>
      </c>
      <c r="B34" s="61" t="s">
        <v>76</v>
      </c>
      <c r="C34" s="34"/>
      <c r="D34" s="34">
        <v>18</v>
      </c>
      <c r="E34" s="62" t="s">
        <v>43</v>
      </c>
      <c r="F34" s="63">
        <v>690.49</v>
      </c>
      <c r="G34" s="46"/>
      <c r="H34" s="40"/>
      <c r="I34" s="41" t="s">
        <v>33</v>
      </c>
      <c r="J34" s="42">
        <f t="shared" si="0"/>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 t="shared" si="1"/>
        <v>12428.82</v>
      </c>
      <c r="BB34" s="54">
        <f t="shared" si="2"/>
        <v>12428.82</v>
      </c>
      <c r="BC34" s="59" t="str">
        <f t="shared" si="3"/>
        <v>INR  Twelve Thousand Four Hundred &amp; Twenty Eight  and Paise Eighty Two Only</v>
      </c>
      <c r="IA34" s="21">
        <v>6.01</v>
      </c>
      <c r="IB34" s="21" t="s">
        <v>76</v>
      </c>
      <c r="ID34" s="21">
        <v>18</v>
      </c>
      <c r="IE34" s="22" t="s">
        <v>43</v>
      </c>
      <c r="IF34" s="22"/>
      <c r="IG34" s="22"/>
      <c r="IH34" s="22"/>
      <c r="II34" s="22"/>
    </row>
    <row r="35" spans="1:243" s="21" customFormat="1" ht="94.5" customHeight="1">
      <c r="A35" s="60">
        <v>6.02</v>
      </c>
      <c r="B35" s="61" t="s">
        <v>77</v>
      </c>
      <c r="C35" s="34"/>
      <c r="D35" s="71"/>
      <c r="E35" s="71"/>
      <c r="F35" s="71"/>
      <c r="G35" s="71"/>
      <c r="H35" s="71"/>
      <c r="I35" s="71"/>
      <c r="J35" s="71"/>
      <c r="K35" s="71"/>
      <c r="L35" s="71"/>
      <c r="M35" s="71"/>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IA35" s="21">
        <v>6.02</v>
      </c>
      <c r="IB35" s="21" t="s">
        <v>77</v>
      </c>
      <c r="IE35" s="22"/>
      <c r="IF35" s="22"/>
      <c r="IG35" s="22"/>
      <c r="IH35" s="22"/>
      <c r="II35" s="22"/>
    </row>
    <row r="36" spans="1:243" s="21" customFormat="1" ht="42.75">
      <c r="A36" s="60">
        <v>6.03</v>
      </c>
      <c r="B36" s="61" t="s">
        <v>78</v>
      </c>
      <c r="C36" s="34"/>
      <c r="D36" s="34">
        <v>15</v>
      </c>
      <c r="E36" s="62" t="s">
        <v>43</v>
      </c>
      <c r="F36" s="63">
        <v>942.17</v>
      </c>
      <c r="G36" s="46"/>
      <c r="H36" s="40"/>
      <c r="I36" s="41" t="s">
        <v>33</v>
      </c>
      <c r="J36" s="42">
        <f t="shared" si="0"/>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 t="shared" si="1"/>
        <v>14132.55</v>
      </c>
      <c r="BB36" s="54">
        <f t="shared" si="2"/>
        <v>14132.55</v>
      </c>
      <c r="BC36" s="59" t="str">
        <f t="shared" si="3"/>
        <v>INR  Fourteen Thousand One Hundred &amp; Thirty Two  and Paise Fifty Five Only</v>
      </c>
      <c r="IA36" s="21">
        <v>6.03</v>
      </c>
      <c r="IB36" s="21" t="s">
        <v>78</v>
      </c>
      <c r="ID36" s="21">
        <v>15</v>
      </c>
      <c r="IE36" s="22" t="s">
        <v>43</v>
      </c>
      <c r="IF36" s="22"/>
      <c r="IG36" s="22"/>
      <c r="IH36" s="22"/>
      <c r="II36" s="22"/>
    </row>
    <row r="37" spans="1:243" s="21" customFormat="1" ht="17.25" customHeight="1">
      <c r="A37" s="60">
        <v>7</v>
      </c>
      <c r="B37" s="61" t="s">
        <v>79</v>
      </c>
      <c r="C37" s="34"/>
      <c r="D37" s="71"/>
      <c r="E37" s="71"/>
      <c r="F37" s="71"/>
      <c r="G37" s="71"/>
      <c r="H37" s="71"/>
      <c r="I37" s="71"/>
      <c r="J37" s="71"/>
      <c r="K37" s="71"/>
      <c r="L37" s="71"/>
      <c r="M37" s="71"/>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IA37" s="21">
        <v>7</v>
      </c>
      <c r="IB37" s="21" t="s">
        <v>79</v>
      </c>
      <c r="IE37" s="22"/>
      <c r="IF37" s="22"/>
      <c r="IG37" s="22"/>
      <c r="IH37" s="22"/>
      <c r="II37" s="22"/>
    </row>
    <row r="38" spans="1:243" s="21" customFormat="1" ht="31.5" customHeight="1">
      <c r="A38" s="60">
        <v>7.01</v>
      </c>
      <c r="B38" s="61" t="s">
        <v>80</v>
      </c>
      <c r="C38" s="34"/>
      <c r="D38" s="34">
        <v>21</v>
      </c>
      <c r="E38" s="62" t="s">
        <v>44</v>
      </c>
      <c r="F38" s="63">
        <v>132.49</v>
      </c>
      <c r="G38" s="46"/>
      <c r="H38" s="40"/>
      <c r="I38" s="41" t="s">
        <v>33</v>
      </c>
      <c r="J38" s="42">
        <f t="shared" si="0"/>
        <v>1</v>
      </c>
      <c r="K38" s="40" t="s">
        <v>34</v>
      </c>
      <c r="L38" s="40" t="s">
        <v>4</v>
      </c>
      <c r="M38" s="43"/>
      <c r="N38" s="52"/>
      <c r="O38" s="52"/>
      <c r="P38" s="53"/>
      <c r="Q38" s="52"/>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5">
        <f t="shared" si="1"/>
        <v>2782.29</v>
      </c>
      <c r="BB38" s="54">
        <f t="shared" si="2"/>
        <v>2782.29</v>
      </c>
      <c r="BC38" s="59" t="str">
        <f t="shared" si="3"/>
        <v>INR  Two Thousand Seven Hundred &amp; Eighty Two  and Paise Twenty Nine Only</v>
      </c>
      <c r="IA38" s="21">
        <v>7.01</v>
      </c>
      <c r="IB38" s="21" t="s">
        <v>80</v>
      </c>
      <c r="ID38" s="21">
        <v>21</v>
      </c>
      <c r="IE38" s="22" t="s">
        <v>44</v>
      </c>
      <c r="IF38" s="22"/>
      <c r="IG38" s="22"/>
      <c r="IH38" s="22"/>
      <c r="II38" s="22"/>
    </row>
    <row r="39" spans="1:243" s="21" customFormat="1" ht="220.5" customHeight="1">
      <c r="A39" s="60">
        <v>7.02</v>
      </c>
      <c r="B39" s="61" t="s">
        <v>81</v>
      </c>
      <c r="C39" s="34"/>
      <c r="D39" s="71"/>
      <c r="E39" s="71"/>
      <c r="F39" s="71"/>
      <c r="G39" s="71"/>
      <c r="H39" s="71"/>
      <c r="I39" s="71"/>
      <c r="J39" s="71"/>
      <c r="K39" s="71"/>
      <c r="L39" s="71"/>
      <c r="M39" s="71"/>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IA39" s="21">
        <v>7.02</v>
      </c>
      <c r="IB39" s="21" t="s">
        <v>81</v>
      </c>
      <c r="IE39" s="22"/>
      <c r="IF39" s="22"/>
      <c r="IG39" s="22"/>
      <c r="IH39" s="22"/>
      <c r="II39" s="22"/>
    </row>
    <row r="40" spans="1:243" s="21" customFormat="1" ht="31.5" customHeight="1">
      <c r="A40" s="64">
        <v>7.03</v>
      </c>
      <c r="B40" s="61" t="s">
        <v>82</v>
      </c>
      <c r="C40" s="34"/>
      <c r="D40" s="34">
        <v>28</v>
      </c>
      <c r="E40" s="62" t="s">
        <v>43</v>
      </c>
      <c r="F40" s="63">
        <v>960.28</v>
      </c>
      <c r="G40" s="46"/>
      <c r="H40" s="40"/>
      <c r="I40" s="41" t="s">
        <v>33</v>
      </c>
      <c r="J40" s="42">
        <f t="shared" si="0"/>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 t="shared" si="1"/>
        <v>26887.84</v>
      </c>
      <c r="BB40" s="54">
        <f t="shared" si="2"/>
        <v>26887.84</v>
      </c>
      <c r="BC40" s="59" t="str">
        <f t="shared" si="3"/>
        <v>INR  Twenty Six Thousand Eight Hundred &amp; Eighty Seven  and Paise Eighty Four Only</v>
      </c>
      <c r="IA40" s="21">
        <v>7.03</v>
      </c>
      <c r="IB40" s="21" t="s">
        <v>82</v>
      </c>
      <c r="ID40" s="21">
        <v>28</v>
      </c>
      <c r="IE40" s="22" t="s">
        <v>43</v>
      </c>
      <c r="IF40" s="22"/>
      <c r="IG40" s="22"/>
      <c r="IH40" s="22"/>
      <c r="II40" s="22"/>
    </row>
    <row r="41" spans="1:243" s="21" customFormat="1" ht="16.5" customHeight="1">
      <c r="A41" s="60">
        <v>8</v>
      </c>
      <c r="B41" s="61" t="s">
        <v>83</v>
      </c>
      <c r="C41" s="34"/>
      <c r="D41" s="71"/>
      <c r="E41" s="71"/>
      <c r="F41" s="71"/>
      <c r="G41" s="71"/>
      <c r="H41" s="71"/>
      <c r="I41" s="71"/>
      <c r="J41" s="71"/>
      <c r="K41" s="71"/>
      <c r="L41" s="71"/>
      <c r="M41" s="71"/>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IA41" s="21">
        <v>8</v>
      </c>
      <c r="IB41" s="21" t="s">
        <v>83</v>
      </c>
      <c r="IE41" s="22"/>
      <c r="IF41" s="22"/>
      <c r="IG41" s="22"/>
      <c r="IH41" s="22"/>
      <c r="II41" s="22"/>
    </row>
    <row r="42" spans="1:243" s="21" customFormat="1" ht="18" customHeight="1">
      <c r="A42" s="60">
        <v>8.01</v>
      </c>
      <c r="B42" s="61" t="s">
        <v>84</v>
      </c>
      <c r="C42" s="34"/>
      <c r="D42" s="71"/>
      <c r="E42" s="71"/>
      <c r="F42" s="71"/>
      <c r="G42" s="71"/>
      <c r="H42" s="71"/>
      <c r="I42" s="71"/>
      <c r="J42" s="71"/>
      <c r="K42" s="71"/>
      <c r="L42" s="71"/>
      <c r="M42" s="71"/>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IA42" s="21">
        <v>8.01</v>
      </c>
      <c r="IB42" s="21" t="s">
        <v>84</v>
      </c>
      <c r="IE42" s="22"/>
      <c r="IF42" s="22"/>
      <c r="IG42" s="22"/>
      <c r="IH42" s="22"/>
      <c r="II42" s="22"/>
    </row>
    <row r="43" spans="1:243" s="21" customFormat="1" ht="31.5" customHeight="1">
      <c r="A43" s="60">
        <v>8.02</v>
      </c>
      <c r="B43" s="61" t="s">
        <v>48</v>
      </c>
      <c r="C43" s="34"/>
      <c r="D43" s="34">
        <v>15.5</v>
      </c>
      <c r="E43" s="62" t="s">
        <v>43</v>
      </c>
      <c r="F43" s="63">
        <v>231.08</v>
      </c>
      <c r="G43" s="46"/>
      <c r="H43" s="40"/>
      <c r="I43" s="41" t="s">
        <v>33</v>
      </c>
      <c r="J43" s="42">
        <f t="shared" si="0"/>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 t="shared" si="1"/>
        <v>3581.74</v>
      </c>
      <c r="BB43" s="54">
        <f t="shared" si="2"/>
        <v>3581.74</v>
      </c>
      <c r="BC43" s="59" t="str">
        <f t="shared" si="3"/>
        <v>INR  Three Thousand Five Hundred &amp; Eighty One  and Paise Seventy Four Only</v>
      </c>
      <c r="IA43" s="21">
        <v>8.02</v>
      </c>
      <c r="IB43" s="21" t="s">
        <v>48</v>
      </c>
      <c r="ID43" s="21">
        <v>15.5</v>
      </c>
      <c r="IE43" s="22" t="s">
        <v>43</v>
      </c>
      <c r="IF43" s="22"/>
      <c r="IG43" s="22"/>
      <c r="IH43" s="22"/>
      <c r="II43" s="22"/>
    </row>
    <row r="44" spans="1:243" s="21" customFormat="1" ht="31.5" customHeight="1">
      <c r="A44" s="60">
        <v>8.03</v>
      </c>
      <c r="B44" s="61" t="s">
        <v>85</v>
      </c>
      <c r="C44" s="34"/>
      <c r="D44" s="71"/>
      <c r="E44" s="71"/>
      <c r="F44" s="71"/>
      <c r="G44" s="71"/>
      <c r="H44" s="71"/>
      <c r="I44" s="71"/>
      <c r="J44" s="71"/>
      <c r="K44" s="71"/>
      <c r="L44" s="71"/>
      <c r="M44" s="71"/>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IA44" s="21">
        <v>8.03</v>
      </c>
      <c r="IB44" s="21" t="s">
        <v>85</v>
      </c>
      <c r="IE44" s="22"/>
      <c r="IF44" s="22"/>
      <c r="IG44" s="22"/>
      <c r="IH44" s="22"/>
      <c r="II44" s="22"/>
    </row>
    <row r="45" spans="1:243" s="21" customFormat="1" ht="31.5" customHeight="1">
      <c r="A45" s="60">
        <v>8.04</v>
      </c>
      <c r="B45" s="61" t="s">
        <v>48</v>
      </c>
      <c r="C45" s="34"/>
      <c r="D45" s="34">
        <v>22.1</v>
      </c>
      <c r="E45" s="62" t="s">
        <v>43</v>
      </c>
      <c r="F45" s="63">
        <v>266.46</v>
      </c>
      <c r="G45" s="46"/>
      <c r="H45" s="40"/>
      <c r="I45" s="41" t="s">
        <v>33</v>
      </c>
      <c r="J45" s="42">
        <f t="shared" si="0"/>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1"/>
        <v>5888.77</v>
      </c>
      <c r="BB45" s="54">
        <f t="shared" si="2"/>
        <v>5888.77</v>
      </c>
      <c r="BC45" s="59" t="str">
        <f t="shared" si="3"/>
        <v>INR  Five Thousand Eight Hundred &amp; Eighty Eight  and Paise Seventy Seven Only</v>
      </c>
      <c r="IA45" s="21">
        <v>8.04</v>
      </c>
      <c r="IB45" s="21" t="s">
        <v>48</v>
      </c>
      <c r="ID45" s="21">
        <v>22.1</v>
      </c>
      <c r="IE45" s="22" t="s">
        <v>43</v>
      </c>
      <c r="IF45" s="22"/>
      <c r="IG45" s="22"/>
      <c r="IH45" s="22"/>
      <c r="II45" s="22"/>
    </row>
    <row r="46" spans="1:243" s="21" customFormat="1" ht="46.5" customHeight="1">
      <c r="A46" s="60">
        <v>8.05</v>
      </c>
      <c r="B46" s="61" t="s">
        <v>86</v>
      </c>
      <c r="C46" s="34"/>
      <c r="D46" s="71"/>
      <c r="E46" s="71"/>
      <c r="F46" s="71"/>
      <c r="G46" s="71"/>
      <c r="H46" s="71"/>
      <c r="I46" s="71"/>
      <c r="J46" s="71"/>
      <c r="K46" s="71"/>
      <c r="L46" s="71"/>
      <c r="M46" s="71"/>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IA46" s="21">
        <v>8.05</v>
      </c>
      <c r="IB46" s="21" t="s">
        <v>86</v>
      </c>
      <c r="IE46" s="22"/>
      <c r="IF46" s="22"/>
      <c r="IG46" s="22"/>
      <c r="IH46" s="22"/>
      <c r="II46" s="22"/>
    </row>
    <row r="47" spans="1:243" s="21" customFormat="1" ht="51.75" customHeight="1">
      <c r="A47" s="60">
        <v>8.06</v>
      </c>
      <c r="B47" s="61" t="s">
        <v>55</v>
      </c>
      <c r="C47" s="34"/>
      <c r="D47" s="34">
        <v>37.6</v>
      </c>
      <c r="E47" s="62" t="s">
        <v>43</v>
      </c>
      <c r="F47" s="63">
        <v>141.3</v>
      </c>
      <c r="G47" s="46"/>
      <c r="H47" s="40"/>
      <c r="I47" s="41" t="s">
        <v>33</v>
      </c>
      <c r="J47" s="42">
        <f t="shared" si="0"/>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 t="shared" si="1"/>
        <v>5312.88</v>
      </c>
      <c r="BB47" s="54">
        <f t="shared" si="2"/>
        <v>5312.88</v>
      </c>
      <c r="BC47" s="59" t="str">
        <f t="shared" si="3"/>
        <v>INR  Five Thousand Three Hundred &amp; Twelve  and Paise Eighty Eight Only</v>
      </c>
      <c r="IA47" s="21">
        <v>8.06</v>
      </c>
      <c r="IB47" s="21" t="s">
        <v>55</v>
      </c>
      <c r="ID47" s="21">
        <v>37.6</v>
      </c>
      <c r="IE47" s="22" t="s">
        <v>43</v>
      </c>
      <c r="IF47" s="22"/>
      <c r="IG47" s="22"/>
      <c r="IH47" s="22"/>
      <c r="II47" s="22"/>
    </row>
    <row r="48" spans="1:243" s="21" customFormat="1" ht="47.25">
      <c r="A48" s="60">
        <v>8.07</v>
      </c>
      <c r="B48" s="61" t="s">
        <v>87</v>
      </c>
      <c r="C48" s="34"/>
      <c r="D48" s="71"/>
      <c r="E48" s="71"/>
      <c r="F48" s="71"/>
      <c r="G48" s="71"/>
      <c r="H48" s="71"/>
      <c r="I48" s="71"/>
      <c r="J48" s="71"/>
      <c r="K48" s="71"/>
      <c r="L48" s="71"/>
      <c r="M48" s="71"/>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IA48" s="21">
        <v>8.07</v>
      </c>
      <c r="IB48" s="21" t="s">
        <v>87</v>
      </c>
      <c r="IE48" s="22"/>
      <c r="IF48" s="22"/>
      <c r="IG48" s="22"/>
      <c r="IH48" s="22"/>
      <c r="II48" s="22"/>
    </row>
    <row r="49" spans="1:243" s="21" customFormat="1" ht="42.75">
      <c r="A49" s="60">
        <v>8.08</v>
      </c>
      <c r="B49" s="61" t="s">
        <v>52</v>
      </c>
      <c r="C49" s="34"/>
      <c r="D49" s="34">
        <v>51.65</v>
      </c>
      <c r="E49" s="62" t="s">
        <v>43</v>
      </c>
      <c r="F49" s="63">
        <v>106.58</v>
      </c>
      <c r="G49" s="46"/>
      <c r="H49" s="40"/>
      <c r="I49" s="41" t="s">
        <v>33</v>
      </c>
      <c r="J49" s="42">
        <f t="shared" si="0"/>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 t="shared" si="1"/>
        <v>5504.86</v>
      </c>
      <c r="BB49" s="54">
        <f t="shared" si="2"/>
        <v>5504.86</v>
      </c>
      <c r="BC49" s="59" t="str">
        <f t="shared" si="3"/>
        <v>INR  Five Thousand Five Hundred &amp; Four  and Paise Eighty Six Only</v>
      </c>
      <c r="IA49" s="21">
        <v>8.08</v>
      </c>
      <c r="IB49" s="21" t="s">
        <v>52</v>
      </c>
      <c r="ID49" s="21">
        <v>51.65</v>
      </c>
      <c r="IE49" s="22" t="s">
        <v>43</v>
      </c>
      <c r="IF49" s="22"/>
      <c r="IG49" s="22"/>
      <c r="IH49" s="22"/>
      <c r="II49" s="22"/>
    </row>
    <row r="50" spans="1:55" ht="42.75">
      <c r="A50" s="47" t="s">
        <v>35</v>
      </c>
      <c r="B50" s="48"/>
      <c r="C50" s="49"/>
      <c r="D50" s="35"/>
      <c r="E50" s="35"/>
      <c r="F50" s="35"/>
      <c r="G50" s="35"/>
      <c r="H50" s="50"/>
      <c r="I50" s="50"/>
      <c r="J50" s="50"/>
      <c r="K50" s="50"/>
      <c r="L50" s="5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58">
        <f>SUM(BA13:BA49)</f>
        <v>243744.02</v>
      </c>
      <c r="BB50" s="58">
        <f>SUM(BB13:BB49)</f>
        <v>243744.02</v>
      </c>
      <c r="BC50" s="65" t="str">
        <f>SpellNumber($E$2,BB50)</f>
        <v>INR  Two Lakh Forty Three Thousand Seven Hundred &amp; Forty Four  and Paise Two Only</v>
      </c>
    </row>
    <row r="51" spans="1:55" ht="46.5" customHeight="1">
      <c r="A51" s="24" t="s">
        <v>36</v>
      </c>
      <c r="B51" s="25"/>
      <c r="C51" s="26"/>
      <c r="D51" s="27"/>
      <c r="E51" s="36" t="s">
        <v>45</v>
      </c>
      <c r="F51" s="37"/>
      <c r="G51" s="28"/>
      <c r="H51" s="29"/>
      <c r="I51" s="29"/>
      <c r="J51" s="29"/>
      <c r="K51" s="30"/>
      <c r="L51" s="31"/>
      <c r="M51" s="32"/>
      <c r="N51" s="33"/>
      <c r="O51" s="21"/>
      <c r="P51" s="21"/>
      <c r="Q51" s="21"/>
      <c r="R51" s="21"/>
      <c r="S51" s="21"/>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56">
        <f>IF(ISBLANK(F51),0,IF(E51="Excess (+)",ROUND(BA50+(BA50*F51),2),IF(E51="Less (-)",ROUND(BA50+(BA50*F51*(-1)),2),IF(E51="At Par",BA50,0))))</f>
        <v>0</v>
      </c>
      <c r="BB51" s="57">
        <f>ROUND(BA51,0)</f>
        <v>0</v>
      </c>
      <c r="BC51" s="39" t="str">
        <f>SpellNumber($E$2,BB51)</f>
        <v>INR Zero Only</v>
      </c>
    </row>
    <row r="52" spans="1:55" ht="45.75" customHeight="1">
      <c r="A52" s="23" t="s">
        <v>37</v>
      </c>
      <c r="B52" s="23"/>
      <c r="C52" s="66" t="str">
        <f>SpellNumber($E$2,BB51)</f>
        <v>INR Zero Only</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row>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3" ht="15"/>
    <row r="2034" ht="15"/>
    <row r="2035" ht="15"/>
    <row r="2036" ht="15"/>
    <row r="2037" ht="15"/>
    <row r="2038" ht="15"/>
    <row r="2039" ht="15"/>
    <row r="2040" ht="15"/>
    <row r="2041"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6" ht="15"/>
  </sheetData>
  <sheetProtection password="8F23" sheet="1"/>
  <mergeCells count="26">
    <mergeCell ref="D42:BC42"/>
    <mergeCell ref="D44:BC44"/>
    <mergeCell ref="D46:BC46"/>
    <mergeCell ref="D48:BC48"/>
    <mergeCell ref="D31:BC31"/>
    <mergeCell ref="D33:BC33"/>
    <mergeCell ref="D35:BC35"/>
    <mergeCell ref="D37:BC37"/>
    <mergeCell ref="D39:BC39"/>
    <mergeCell ref="D41:BC41"/>
    <mergeCell ref="D16:BC16"/>
    <mergeCell ref="D17:BC17"/>
    <mergeCell ref="D23:BC23"/>
    <mergeCell ref="D24:BC24"/>
    <mergeCell ref="D27:BC27"/>
    <mergeCell ref="D29:BC29"/>
    <mergeCell ref="C52:BC52"/>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1">
      <formula1>IF(E51="Select",-1,IF(E51="At Par",0,0))</formula1>
      <formula2>IF(E51="Select",-1,IF(E51="At Par",0,0.99))</formula2>
    </dataValidation>
    <dataValidation type="list" allowBlank="1" showErrorMessage="1" sqref="E5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1">
      <formula1>0</formula1>
      <formula2>IF(#REF!&lt;&gt;"Select",99.9,0)</formula2>
    </dataValidation>
    <dataValidation allowBlank="1" showInputMessage="1" showErrorMessage="1" promptTitle="Units" prompt="Please enter Units in text" sqref="D15:E15 D18:E22 D25:E26 D28:E28 D30:E30 D32:E32 D34:E34 D36:E36 D38:E38 D40:E40 D43:E43 D45:E45 D47:E47 D49:E49">
      <formula1>0</formula1>
      <formula2>0</formula2>
    </dataValidation>
    <dataValidation type="decimal" allowBlank="1" showInputMessage="1" showErrorMessage="1" promptTitle="Quantity" prompt="Please enter the Quantity for this item. " errorTitle="Invalid Entry" error="Only Numeric Values are allowed. " sqref="F15 F18:F22 F25:F26 F28 F30 F32 F34 F36 F38 F40 F43 F45 F47 F49">
      <formula1>0</formula1>
      <formula2>999999999999999</formula2>
    </dataValidation>
    <dataValidation type="list" allowBlank="1" showErrorMessage="1" sqref="D13:D14 K15 D16:D17 K18:K22 D23:D24 K25:K26 D27 K28 D29 K30 D31 K32 D33 K34 D35 K36 D37 K38 D39 K40 D41:D42 K43 D44 K45 D46 K47 K49 D4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22 G25:H26 G28:H28 G30:H30 G32:H32 G34:H34 G36:H36 G38:H38 G40:H40 G43:H43 G45:H45 G47:H47 G49:H49">
      <formula1>0</formula1>
      <formula2>999999999999999</formula2>
    </dataValidation>
    <dataValidation allowBlank="1" showInputMessage="1" showErrorMessage="1" promptTitle="Addition / Deduction" prompt="Please Choose the correct One" sqref="J15 J18:J22 J25:J26 J28 J30 J32 J34 J36 J38 J40 J43 J45 J47 J49">
      <formula1>0</formula1>
      <formula2>0</formula2>
    </dataValidation>
    <dataValidation type="list" showErrorMessage="1" sqref="I15 I18:I22 I25:I26 I28 I30 I32 I34 I36 I38 I40 I43 I45 I47 I4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2 N25:O26 N28:O28 N30:O30 N32:O32 N34:O34 N36:O36 N38:O38 N40:O40 N43:O43 N45:O45 N47:O47 N49: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2 R25:R26 R28 R30 R32 R34 R36 R38 R40 R43 R45 R47 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2 Q25:Q26 Q28 Q30 Q32 Q34 Q36 Q38 Q40 Q43 Q45 Q47 Q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2 M25:M26 M28 M30 M32 M34 M36 M38 M40 M43 M45 M47 M49">
      <formula1>0</formula1>
      <formula2>999999999999999</formula2>
    </dataValidation>
    <dataValidation type="list" allowBlank="1" showInputMessage="1" showErrorMessage="1" sqref="L40 L41 L42 L43 L44 L45 L46 L47 L13 L14 L15 L16 L17 L18 L19 L20 L21 L22 L23 L24 L25 L26 L27 L28 L29 L30 L31 L32 L33 L34 L35 L36 L37 L38 L39 L49 L4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9">
      <formula1>0</formula1>
      <formula2>0</formula2>
    </dataValidation>
    <dataValidation type="decimal" allowBlank="1" showErrorMessage="1" errorTitle="Invalid Entry" error="Only Numeric Values are allowed. " sqref="A13:A49">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rowBreaks count="2" manualBreakCount="2">
    <brk id="38" max="54" man="1"/>
    <brk id="46"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4" t="s">
        <v>38</v>
      </c>
      <c r="F6" s="74"/>
      <c r="G6" s="74"/>
      <c r="H6" s="74"/>
      <c r="I6" s="74"/>
      <c r="J6" s="74"/>
      <c r="K6" s="74"/>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2021-09-20T07:35:08Z</cp:lastPrinted>
  <dcterms:created xsi:type="dcterms:W3CDTF">2009-01-30T06:42:42Z</dcterms:created>
  <dcterms:modified xsi:type="dcterms:W3CDTF">2021-09-20T12:00:16Z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