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6380" windowHeight="801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'BoQ1'!$A$11:$BC$98</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'BoQ1'!$A$1:$BC$98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<sst xmlns="http://schemas.openxmlformats.org/spreadsheetml/2006/main" count="657" uniqueCount="225">
  <si>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</si>
  <si>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</si>
  <si>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</si>
  <si>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</si>
  <si>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</si>
  <si>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</si>
  <si>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</si>
  <si>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</si>
  <si>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</si>
  <si>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</si>
  <si>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</si>
  <si>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</si>
  <si>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</si>
  <si>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</si>
  <si>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</si>
  <si>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</si>
  <si>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</si>
  <si>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</si>
  <si>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</si>
  <si>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</si>
  <si>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</si>
  <si>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</si>
  <si>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</si>
  <si>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</si>
  <si>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</si>
  <si>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</si>
  <si>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</si>
  <si>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</si>
  <si>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</si>
  <si>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</si>
  <si>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</si>
  <si>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</si>
  <si>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</si>
  <si>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</si>
  <si>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</si>
  <si>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</si>
  <si>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</si>
  <si>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</si>
  <si>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</si>
  <si>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</si>
  <si>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</si>
  <si>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</si>
  <si>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</si>
  <si>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</si>
  <si>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</si>
  <si>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</si>
  <si>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</si>
  <si>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</si>
  <si>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</si>
  <si>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</si>
  <si>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</si>
  <si>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</si>
  <si>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</si>
  <si>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</si>
  <si>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</si>
  <si>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</si>
  <si>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</si>
  <si>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</si>
  <si>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</si>
  <si>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</si>
  <si>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</si>
  <si>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</si>
  <si>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</si>
  <si>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</si>
  <si>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</si>
  <si>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</si>
  <si>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</si>
  <si>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</si>
  <si>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</si>
  <si>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</si>
  <si>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</si>
  <si>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</si>
  <si>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</si>
  <si>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</si>
  <si>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</si>
  <si>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</si>
  <si>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</si>
  <si>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Half brick masonry with common burnt clay F.P.S. (non modular) bricks of class designation 7.5 in superstructure above plinth level up to floor V level.</t>
  </si>
  <si>
    <t>Cement mortar 1:4 (1 cement :4 coarse sand)</t>
  </si>
  <si>
    <t>WOOD AND PVC WORK</t>
  </si>
  <si>
    <t>125 mm</t>
  </si>
  <si>
    <t>Providing and fixing oxidised M.S. casement stays (straight peg type) with necessary screws etc. complete.</t>
  </si>
  <si>
    <t>250 mm weighing not less than 150 gms</t>
  </si>
  <si>
    <t>6 mm cement plaster of mix :</t>
  </si>
  <si>
    <t>1:3 (1 cement : 3 fine sand)</t>
  </si>
  <si>
    <t>Painting with synthetic enamel paint of approved brand and manufacture to give an even shade :</t>
  </si>
  <si>
    <t>Two or more coats on new work</t>
  </si>
  <si>
    <t>MINOR CIVIL MAINTENANCE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</si>
  <si>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</si>
  <si>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</si>
  <si>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</si>
  <si>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</si>
  <si>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</si>
  <si>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</si>
  <si>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</si>
  <si>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</si>
  <si>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</si>
  <si>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</si>
  <si>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</si>
  <si>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cutting rebate in flush door shutters (Total area of the shutter to be measured).</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</si>
  <si>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</si>
  <si>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</si>
  <si>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300x16 mm</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</si>
  <si>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</si>
  <si>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</si>
  <si>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</si>
  <si>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</si>
  <si>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</si>
  <si>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</si>
  <si>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</si>
  <si>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</si>
  <si>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</si>
  <si>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</si>
  <si>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</si>
  <si>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</si>
  <si>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</si>
  <si>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Distempering with 1st quality acrylic  distemper (ready made) having VOC content less than 50 gm per ltr. of approved manufacturer and of required shade and colour complete. as per manufacturer's specification.</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</si>
  <si>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</si>
  <si>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</si>
  <si>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</si>
  <si>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</si>
  <si>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Renewing glass panes, with putty and nails wherever necessary including racking out the old putty:</t>
  </si>
  <si>
    <t>Float glass panes of nominal thickness 4 mm (weight not less than 10kg/sqm)</t>
  </si>
  <si>
    <t>DISMANTLING AND DEMOLISHING</t>
  </si>
  <si>
    <t>Dismantling doors, windows and clerestory windows (steel or wood) shutter including chowkhats, architrave, holdfasts etc. complete and stacking within 50 metres lead :</t>
  </si>
  <si>
    <t>Of area beyond 3 sq. metres</t>
  </si>
  <si>
    <t>SANITARY INSTALLATIONS</t>
  </si>
  <si>
    <t>Providing and fixing white vitreous china laboratory sink including making all connections excluding cost of fittings :</t>
  </si>
  <si>
    <t>Size 600x450x200 mm</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</si>
  <si>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</si>
  <si>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</si>
  <si>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</si>
  <si>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</si>
  <si>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</si>
  <si>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cutting and making good the walls etc. Internal work - Exposed on wall</t>
  </si>
  <si>
    <t>15 mm dia nominal bore</t>
  </si>
  <si>
    <t>20 mm dia nominal bore</t>
  </si>
  <si>
    <t>40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</si>
  <si>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</si>
  <si>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</si>
  <si>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</si>
  <si>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</si>
  <si>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Providing and fixing G.I. Union in existing G.I. pipe line, cutting and threading the pipe and making long screws, including excavation, refilling the earth or cutting of wall and making good the same complete wherever required :</t>
  </si>
  <si>
    <t>15 mm nominal bore</t>
  </si>
  <si>
    <t>Providing and fixing C.P. brass long body bib cock of approved quality conforming to IS standards and weighing not less than 690 gms.</t>
  </si>
  <si>
    <t>Providing and fixing C.P. brass stop cock (concealed) of standard design and of approved make conforming to IS:8931.</t>
  </si>
  <si>
    <t xml:space="preserve">"P/F 1.50mm thick homogeneous polyvinyl chloride sheet/tile in flooring and skirting in approved pattern on a smooth and damp proof base using rubber base adhesive of approved quality and manufacturer  like Dualpo S-758 , Fevicol SR 998 or equivalent including rolling with light wooden roller weight about 5 kg. All complete as directed by Engineer -in -charge in approved colour and shade. </t>
  </si>
  <si>
    <t>Removal of old PVC floor and proper scrapping, cleaning etc to prepare surface for reflooring as per direction incharge.</t>
  </si>
  <si>
    <t>Sqm</t>
  </si>
  <si>
    <t>Name of Work: Civil work for renovation of WL-214.</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</si>
  <si>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</si>
  <si>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</si>
  <si>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</si>
  <si>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</si>
  <si>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</si>
  <si>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</si>
  <si>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</si>
  <si>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</si>
  <si>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</si>
  <si>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</si>
  <si>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</si>
  <si>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</si>
  <si>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</si>
  <si>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</si>
  <si>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</si>
  <si>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</si>
  <si>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</si>
  <si>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</si>
  <si>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</si>
  <si>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</si>
  <si>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</si>
  <si>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</si>
  <si>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</si>
  <si>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</si>
  <si>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</si>
  <si>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</si>
  <si>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</si>
  <si>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</si>
  <si>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</si>
  <si>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</si>
  <si>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</si>
  <si>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</si>
  <si>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</si>
  <si>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</si>
  <si>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</si>
  <si>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</si>
  <si>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</si>
  <si>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</si>
  <si>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</si>
  <si>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</si>
  <si>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</si>
  <si>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</si>
  <si>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</si>
  <si>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</si>
  <si>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</si>
  <si>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</si>
  <si>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</si>
  <si>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</si>
  <si>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</si>
  <si>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</si>
  <si>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</si>
  <si>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</si>
  <si>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</si>
  <si>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</si>
  <si>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</si>
  <si>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</si>
  <si>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</si>
  <si>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</si>
  <si>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</si>
  <si>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</si>
  <si>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</si>
  <si>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</si>
  <si>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</si>
  <si>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</si>
  <si>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</si>
  <si>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</si>
  <si>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</si>
  <si>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</si>
  <si>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</si>
  <si>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</si>
  <si>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</si>
  <si>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</si>
  <si>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</si>
  <si>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</si>
  <si>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Contract No:   09/Civil/Div-2/2021-22/01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</si>
</sst>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98"/>
  <sheetViews>
    <sheetView showGridLines="0" zoomScale="85" zoomScaleNormal="85" zoomScalePageLayoutView="0" workbookViewId="0" topLeftCell="A83">
      <selection activeCell="BJ11" sqref="BJ11"/>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8" t="str">
        <f>B2&amp;" BoQ"</f>
        <v>Percentage BoQ</v>
      </c>
      <c r="B1" s="78"/>
      <c r="C1" s="78"/>
      <c r="D1" s="78"/>
      <c r="E1" s="78"/>
      <c r="F1" s="78"/>
      <c r="G1" s="78"/>
      <c r="H1" s="78"/>
      <c r="I1" s="78"/>
      <c r="J1" s="78"/>
      <c r="K1" s="78"/>
      <c r="L1" s="7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9" t="s">
        <v>75</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38.25" customHeight="1">
      <c r="A5" s="79" t="s">
        <v>149</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30.75" customHeight="1">
      <c r="A6" s="79" t="s">
        <v>224</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29.25" customHeight="1"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58.5" customHeight="1">
      <c r="A8" s="11" t="s">
        <v>50</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61.5" customHeight="1">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68</v>
      </c>
      <c r="C13" s="39" t="s">
        <v>55</v>
      </c>
      <c r="D13" s="73"/>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5"/>
      <c r="IA13" s="22">
        <v>1</v>
      </c>
      <c r="IB13" s="22" t="s">
        <v>68</v>
      </c>
      <c r="IC13" s="22" t="s">
        <v>55</v>
      </c>
      <c r="IE13" s="23"/>
      <c r="IF13" s="23" t="s">
        <v>34</v>
      </c>
      <c r="IG13" s="23" t="s">
        <v>35</v>
      </c>
      <c r="IH13" s="23">
        <v>10</v>
      </c>
      <c r="II13" s="23" t="s">
        <v>36</v>
      </c>
    </row>
    <row r="14" spans="1:243" s="22" customFormat="1" ht="157.5" customHeight="1">
      <c r="A14" s="66">
        <v>1.01</v>
      </c>
      <c r="B14" s="71" t="s">
        <v>76</v>
      </c>
      <c r="C14" s="39" t="s">
        <v>56</v>
      </c>
      <c r="D14" s="68">
        <v>0.22</v>
      </c>
      <c r="E14" s="69" t="s">
        <v>64</v>
      </c>
      <c r="F14" s="70">
        <v>8560.98</v>
      </c>
      <c r="G14" s="40"/>
      <c r="H14" s="24"/>
      <c r="I14" s="47" t="s">
        <v>38</v>
      </c>
      <c r="J14" s="48">
        <f>IF(I14="Less(-)",-1,1)</f>
        <v>1</v>
      </c>
      <c r="K14" s="24" t="s">
        <v>39</v>
      </c>
      <c r="L14" s="24" t="s">
        <v>4</v>
      </c>
      <c r="M14" s="41"/>
      <c r="N14" s="24"/>
      <c r="O14" s="24"/>
      <c r="P14" s="46"/>
      <c r="Q14" s="24"/>
      <c r="R14" s="24"/>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59"/>
      <c r="BA14" s="42">
        <f>ROUND(total_amount_ba($B$2,$D$2,D14,F14,J14,K14,M14),0)</f>
        <v>1883</v>
      </c>
      <c r="BB14" s="60">
        <f>BA14+SUM(N14:AZ14)</f>
        <v>1883</v>
      </c>
      <c r="BC14" s="56" t="str">
        <f>SpellNumber(L14,BB14)</f>
        <v>INR  One Thousand Eight Hundred &amp; Eighty Three  Only</v>
      </c>
      <c r="IA14" s="22">
        <v>1.01</v>
      </c>
      <c r="IB14" s="22" t="s">
        <v>76</v>
      </c>
      <c r="IC14" s="22" t="s">
        <v>56</v>
      </c>
      <c r="ID14" s="22">
        <v>0.22</v>
      </c>
      <c r="IE14" s="23" t="s">
        <v>64</v>
      </c>
      <c r="IF14" s="23" t="s">
        <v>40</v>
      </c>
      <c r="IG14" s="23" t="s">
        <v>35</v>
      </c>
      <c r="IH14" s="23">
        <v>123.223</v>
      </c>
      <c r="II14" s="23" t="s">
        <v>37</v>
      </c>
    </row>
    <row r="15" spans="1:243" s="22" customFormat="1" ht="42.75">
      <c r="A15" s="66">
        <v>1.02</v>
      </c>
      <c r="B15" s="67" t="s">
        <v>69</v>
      </c>
      <c r="C15" s="39" t="s">
        <v>57</v>
      </c>
      <c r="D15" s="73"/>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5"/>
      <c r="IA15" s="22">
        <v>1.02</v>
      </c>
      <c r="IB15" s="22" t="s">
        <v>69</v>
      </c>
      <c r="IC15" s="22" t="s">
        <v>57</v>
      </c>
      <c r="IE15" s="23"/>
      <c r="IF15" s="23" t="s">
        <v>41</v>
      </c>
      <c r="IG15" s="23" t="s">
        <v>42</v>
      </c>
      <c r="IH15" s="23">
        <v>213</v>
      </c>
      <c r="II15" s="23" t="s">
        <v>37</v>
      </c>
    </row>
    <row r="16" spans="1:243" s="22" customFormat="1" ht="28.5">
      <c r="A16" s="66">
        <v>1.03</v>
      </c>
      <c r="B16" s="67" t="s">
        <v>88</v>
      </c>
      <c r="C16" s="39" t="s">
        <v>150</v>
      </c>
      <c r="D16" s="68">
        <v>3.5</v>
      </c>
      <c r="E16" s="69" t="s">
        <v>52</v>
      </c>
      <c r="F16" s="70">
        <v>607.67</v>
      </c>
      <c r="G16" s="40"/>
      <c r="H16" s="24"/>
      <c r="I16" s="47" t="s">
        <v>38</v>
      </c>
      <c r="J16" s="48">
        <f>IF(I16="Less(-)",-1,1)</f>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9"/>
      <c r="BA16" s="42">
        <f>ROUND(total_amount_ba($B$2,$D$2,D16,F16,J16,K16,M16),0)</f>
        <v>2127</v>
      </c>
      <c r="BB16" s="60">
        <f>BA16+SUM(N16:AZ16)</f>
        <v>2127</v>
      </c>
      <c r="BC16" s="56" t="str">
        <f>SpellNumber(L16,BB16)</f>
        <v>INR  Two Thousand One Hundred &amp; Twenty Seven  Only</v>
      </c>
      <c r="IA16" s="22">
        <v>1.03</v>
      </c>
      <c r="IB16" s="22" t="s">
        <v>88</v>
      </c>
      <c r="IC16" s="22" t="s">
        <v>150</v>
      </c>
      <c r="ID16" s="22">
        <v>3.5</v>
      </c>
      <c r="IE16" s="23" t="s">
        <v>52</v>
      </c>
      <c r="IF16" s="23"/>
      <c r="IG16" s="23"/>
      <c r="IH16" s="23"/>
      <c r="II16" s="23"/>
    </row>
    <row r="17" spans="1:243" s="22" customFormat="1" ht="71.25">
      <c r="A17" s="66">
        <v>1.04</v>
      </c>
      <c r="B17" s="67" t="s">
        <v>70</v>
      </c>
      <c r="C17" s="39" t="s">
        <v>58</v>
      </c>
      <c r="D17" s="73"/>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5"/>
      <c r="IA17" s="22">
        <v>1.04</v>
      </c>
      <c r="IB17" s="22" t="s">
        <v>70</v>
      </c>
      <c r="IC17" s="22" t="s">
        <v>58</v>
      </c>
      <c r="IE17" s="23"/>
      <c r="IF17" s="23"/>
      <c r="IG17" s="23"/>
      <c r="IH17" s="23"/>
      <c r="II17" s="23"/>
    </row>
    <row r="18" spans="1:243" s="22" customFormat="1" ht="28.5">
      <c r="A18" s="66">
        <v>1.05</v>
      </c>
      <c r="B18" s="67" t="s">
        <v>71</v>
      </c>
      <c r="C18" s="39" t="s">
        <v>151</v>
      </c>
      <c r="D18" s="68">
        <v>26</v>
      </c>
      <c r="E18" s="69" t="s">
        <v>66</v>
      </c>
      <c r="F18" s="70">
        <v>73.21</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ROUND(total_amount_ba($B$2,$D$2,D18,F18,J18,K18,M18),0)</f>
        <v>1903</v>
      </c>
      <c r="BB18" s="60">
        <f>BA18+SUM(N18:AZ18)</f>
        <v>1903</v>
      </c>
      <c r="BC18" s="56" t="str">
        <f>SpellNumber(L18,BB18)</f>
        <v>INR  One Thousand Nine Hundred &amp; Three  Only</v>
      </c>
      <c r="IA18" s="22">
        <v>1.05</v>
      </c>
      <c r="IB18" s="22" t="s">
        <v>71</v>
      </c>
      <c r="IC18" s="22" t="s">
        <v>151</v>
      </c>
      <c r="ID18" s="22">
        <v>26</v>
      </c>
      <c r="IE18" s="23" t="s">
        <v>66</v>
      </c>
      <c r="IF18" s="23"/>
      <c r="IG18" s="23"/>
      <c r="IH18" s="23"/>
      <c r="II18" s="23"/>
    </row>
    <row r="19" spans="1:243" s="22" customFormat="1" ht="15.75">
      <c r="A19" s="66">
        <v>2.01</v>
      </c>
      <c r="B19" s="67" t="s">
        <v>72</v>
      </c>
      <c r="C19" s="39" t="s">
        <v>152</v>
      </c>
      <c r="D19" s="73"/>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5"/>
      <c r="IA19" s="22">
        <v>2.01</v>
      </c>
      <c r="IB19" s="22" t="s">
        <v>72</v>
      </c>
      <c r="IC19" s="22" t="s">
        <v>152</v>
      </c>
      <c r="IE19" s="23"/>
      <c r="IF19" s="23"/>
      <c r="IG19" s="23"/>
      <c r="IH19" s="23"/>
      <c r="II19" s="23"/>
    </row>
    <row r="20" spans="1:243" s="22" customFormat="1" ht="30.75" customHeight="1">
      <c r="A20" s="66">
        <v>2.02</v>
      </c>
      <c r="B20" s="67" t="s">
        <v>77</v>
      </c>
      <c r="C20" s="39" t="s">
        <v>59</v>
      </c>
      <c r="D20" s="73"/>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5"/>
      <c r="IA20" s="22">
        <v>2.02</v>
      </c>
      <c r="IB20" s="22" t="s">
        <v>77</v>
      </c>
      <c r="IC20" s="22" t="s">
        <v>59</v>
      </c>
      <c r="IE20" s="23"/>
      <c r="IF20" s="23" t="s">
        <v>34</v>
      </c>
      <c r="IG20" s="23" t="s">
        <v>43</v>
      </c>
      <c r="IH20" s="23">
        <v>10</v>
      </c>
      <c r="II20" s="23" t="s">
        <v>37</v>
      </c>
    </row>
    <row r="21" spans="1:243" s="22" customFormat="1" ht="28.5">
      <c r="A21" s="66">
        <v>2.03</v>
      </c>
      <c r="B21" s="67" t="s">
        <v>78</v>
      </c>
      <c r="C21" s="39" t="s">
        <v>153</v>
      </c>
      <c r="D21" s="68">
        <v>1.6</v>
      </c>
      <c r="E21" s="69" t="s">
        <v>52</v>
      </c>
      <c r="F21" s="70">
        <v>817.27</v>
      </c>
      <c r="G21" s="40"/>
      <c r="H21" s="24"/>
      <c r="I21" s="47" t="s">
        <v>38</v>
      </c>
      <c r="J21" s="48">
        <f>IF(I21="Less(-)",-1,1)</f>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9"/>
      <c r="BA21" s="42">
        <f>ROUND(total_amount_ba($B$2,$D$2,D21,F21,J21,K21,M21),0)</f>
        <v>1308</v>
      </c>
      <c r="BB21" s="60">
        <f>BA21+SUM(N21:AZ21)</f>
        <v>1308</v>
      </c>
      <c r="BC21" s="56" t="str">
        <f>SpellNumber(L21,BB21)</f>
        <v>INR  One Thousand Three Hundred &amp; Eight  Only</v>
      </c>
      <c r="IA21" s="22">
        <v>2.03</v>
      </c>
      <c r="IB21" s="22" t="s">
        <v>78</v>
      </c>
      <c r="IC21" s="22" t="s">
        <v>153</v>
      </c>
      <c r="ID21" s="22">
        <v>1.6</v>
      </c>
      <c r="IE21" s="23" t="s">
        <v>52</v>
      </c>
      <c r="IF21" s="23"/>
      <c r="IG21" s="23"/>
      <c r="IH21" s="23"/>
      <c r="II21" s="23"/>
    </row>
    <row r="22" spans="1:243" s="22" customFormat="1" ht="15.75">
      <c r="A22" s="66">
        <v>3</v>
      </c>
      <c r="B22" s="67" t="s">
        <v>89</v>
      </c>
      <c r="C22" s="39" t="s">
        <v>60</v>
      </c>
      <c r="D22" s="73"/>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5"/>
      <c r="IA22" s="22">
        <v>3</v>
      </c>
      <c r="IB22" s="22" t="s">
        <v>89</v>
      </c>
      <c r="IC22" s="22" t="s">
        <v>60</v>
      </c>
      <c r="IE22" s="23"/>
      <c r="IF22" s="23" t="s">
        <v>40</v>
      </c>
      <c r="IG22" s="23" t="s">
        <v>35</v>
      </c>
      <c r="IH22" s="23">
        <v>123.223</v>
      </c>
      <c r="II22" s="23" t="s">
        <v>37</v>
      </c>
    </row>
    <row r="23" spans="1:243" s="22" customFormat="1" ht="213.75">
      <c r="A23" s="66">
        <v>3.01</v>
      </c>
      <c r="B23" s="67" t="s">
        <v>90</v>
      </c>
      <c r="C23" s="39" t="s">
        <v>154</v>
      </c>
      <c r="D23" s="73"/>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5"/>
      <c r="IA23" s="22">
        <v>3.01</v>
      </c>
      <c r="IB23" s="22" t="s">
        <v>90</v>
      </c>
      <c r="IC23" s="22" t="s">
        <v>154</v>
      </c>
      <c r="IE23" s="23"/>
      <c r="IF23" s="23" t="s">
        <v>44</v>
      </c>
      <c r="IG23" s="23" t="s">
        <v>45</v>
      </c>
      <c r="IH23" s="23">
        <v>10</v>
      </c>
      <c r="II23" s="23" t="s">
        <v>37</v>
      </c>
    </row>
    <row r="24" spans="1:243" s="22" customFormat="1" ht="15.75">
      <c r="A24" s="66">
        <v>3.02</v>
      </c>
      <c r="B24" s="67" t="s">
        <v>91</v>
      </c>
      <c r="C24" s="39" t="s">
        <v>155</v>
      </c>
      <c r="D24" s="73"/>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5"/>
      <c r="IA24" s="22">
        <v>3.02</v>
      </c>
      <c r="IB24" s="22" t="s">
        <v>91</v>
      </c>
      <c r="IC24" s="22" t="s">
        <v>155</v>
      </c>
      <c r="IE24" s="23"/>
      <c r="IF24" s="23"/>
      <c r="IG24" s="23"/>
      <c r="IH24" s="23"/>
      <c r="II24" s="23"/>
    </row>
    <row r="25" spans="1:243" s="22" customFormat="1" ht="28.5">
      <c r="A25" s="66">
        <v>3.03</v>
      </c>
      <c r="B25" s="67" t="s">
        <v>92</v>
      </c>
      <c r="C25" s="39" t="s">
        <v>156</v>
      </c>
      <c r="D25" s="68">
        <v>3.2</v>
      </c>
      <c r="E25" s="69" t="s">
        <v>52</v>
      </c>
      <c r="F25" s="70">
        <v>3513.94</v>
      </c>
      <c r="G25" s="40"/>
      <c r="H25" s="24"/>
      <c r="I25" s="47" t="s">
        <v>38</v>
      </c>
      <c r="J25" s="48">
        <f>IF(I25="Less(-)",-1,1)</f>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9"/>
      <c r="BA25" s="42">
        <f>ROUND(total_amount_ba($B$2,$D$2,D25,F25,J25,K25,M25),0)</f>
        <v>11245</v>
      </c>
      <c r="BB25" s="60">
        <f>BA25+SUM(N25:AZ25)</f>
        <v>11245</v>
      </c>
      <c r="BC25" s="56" t="str">
        <f>SpellNumber(L25,BB25)</f>
        <v>INR  Eleven Thousand Two Hundred &amp; Forty Five  Only</v>
      </c>
      <c r="IA25" s="22">
        <v>3.03</v>
      </c>
      <c r="IB25" s="22" t="s">
        <v>92</v>
      </c>
      <c r="IC25" s="22" t="s">
        <v>156</v>
      </c>
      <c r="ID25" s="22">
        <v>3.2</v>
      </c>
      <c r="IE25" s="23" t="s">
        <v>52</v>
      </c>
      <c r="IF25" s="23" t="s">
        <v>41</v>
      </c>
      <c r="IG25" s="23" t="s">
        <v>42</v>
      </c>
      <c r="IH25" s="23">
        <v>213</v>
      </c>
      <c r="II25" s="23" t="s">
        <v>37</v>
      </c>
    </row>
    <row r="26" spans="1:243" s="22" customFormat="1" ht="128.25">
      <c r="A26" s="66">
        <v>3.04</v>
      </c>
      <c r="B26" s="67" t="s">
        <v>93</v>
      </c>
      <c r="C26" s="39" t="s">
        <v>157</v>
      </c>
      <c r="D26" s="68">
        <v>3</v>
      </c>
      <c r="E26" s="69" t="s">
        <v>65</v>
      </c>
      <c r="F26" s="70">
        <v>644.05</v>
      </c>
      <c r="G26" s="40"/>
      <c r="H26" s="24"/>
      <c r="I26" s="47" t="s">
        <v>38</v>
      </c>
      <c r="J26" s="48">
        <f>IF(I26="Less(-)",-1,1)</f>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9"/>
      <c r="BA26" s="42">
        <f>ROUND(total_amount_ba($B$2,$D$2,D26,F26,J26,K26,M26),0)</f>
        <v>1932</v>
      </c>
      <c r="BB26" s="60">
        <f>BA26+SUM(N26:AZ26)</f>
        <v>1932</v>
      </c>
      <c r="BC26" s="56" t="str">
        <f>SpellNumber(L26,BB26)</f>
        <v>INR  One Thousand Nine Hundred &amp; Thirty Two  Only</v>
      </c>
      <c r="IA26" s="22">
        <v>3.04</v>
      </c>
      <c r="IB26" s="22" t="s">
        <v>93</v>
      </c>
      <c r="IC26" s="22" t="s">
        <v>157</v>
      </c>
      <c r="ID26" s="22">
        <v>3</v>
      </c>
      <c r="IE26" s="23" t="s">
        <v>65</v>
      </c>
      <c r="IF26" s="23"/>
      <c r="IG26" s="23"/>
      <c r="IH26" s="23"/>
      <c r="II26" s="23"/>
    </row>
    <row r="27" spans="1:243" s="22" customFormat="1" ht="213.75">
      <c r="A27" s="66">
        <v>3.05</v>
      </c>
      <c r="B27" s="67" t="s">
        <v>94</v>
      </c>
      <c r="C27" s="39" t="s">
        <v>158</v>
      </c>
      <c r="D27" s="68">
        <v>9</v>
      </c>
      <c r="E27" s="69" t="s">
        <v>52</v>
      </c>
      <c r="F27" s="70">
        <v>903.37</v>
      </c>
      <c r="G27" s="40"/>
      <c r="H27" s="24"/>
      <c r="I27" s="47" t="s">
        <v>38</v>
      </c>
      <c r="J27" s="48">
        <f>IF(I27="Less(-)",-1,1)</f>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9"/>
      <c r="BA27" s="42">
        <f>ROUND(total_amount_ba($B$2,$D$2,D27,F27,J27,K27,M27),0)</f>
        <v>8130</v>
      </c>
      <c r="BB27" s="60">
        <f>BA27+SUM(N27:AZ27)</f>
        <v>8130</v>
      </c>
      <c r="BC27" s="56" t="str">
        <f>SpellNumber(L27,BB27)</f>
        <v>INR  Eight Thousand One Hundred &amp; Thirty  Only</v>
      </c>
      <c r="IA27" s="22">
        <v>3.05</v>
      </c>
      <c r="IB27" s="22" t="s">
        <v>94</v>
      </c>
      <c r="IC27" s="22" t="s">
        <v>158</v>
      </c>
      <c r="ID27" s="22">
        <v>9</v>
      </c>
      <c r="IE27" s="23" t="s">
        <v>52</v>
      </c>
      <c r="IF27" s="23"/>
      <c r="IG27" s="23"/>
      <c r="IH27" s="23"/>
      <c r="II27" s="23"/>
    </row>
    <row r="28" spans="1:243" s="22" customFormat="1" ht="15.75">
      <c r="A28" s="66">
        <v>4</v>
      </c>
      <c r="B28" s="67" t="s">
        <v>79</v>
      </c>
      <c r="C28" s="39" t="s">
        <v>159</v>
      </c>
      <c r="D28" s="73"/>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5"/>
      <c r="IA28" s="22">
        <v>4</v>
      </c>
      <c r="IB28" s="22" t="s">
        <v>79</v>
      </c>
      <c r="IC28" s="22" t="s">
        <v>159</v>
      </c>
      <c r="IE28" s="23"/>
      <c r="IF28" s="23"/>
      <c r="IG28" s="23"/>
      <c r="IH28" s="23"/>
      <c r="II28" s="23"/>
    </row>
    <row r="29" spans="1:243" s="22" customFormat="1" ht="114">
      <c r="A29" s="66">
        <v>4.01</v>
      </c>
      <c r="B29" s="67" t="s">
        <v>95</v>
      </c>
      <c r="C29" s="39" t="s">
        <v>160</v>
      </c>
      <c r="D29" s="73"/>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5"/>
      <c r="IA29" s="22">
        <v>4.01</v>
      </c>
      <c r="IB29" s="22" t="s">
        <v>95</v>
      </c>
      <c r="IC29" s="22" t="s">
        <v>160</v>
      </c>
      <c r="IE29" s="23"/>
      <c r="IF29" s="23"/>
      <c r="IG29" s="23"/>
      <c r="IH29" s="23"/>
      <c r="II29" s="23"/>
    </row>
    <row r="30" spans="1:243" s="22" customFormat="1" ht="28.5">
      <c r="A30" s="66">
        <v>4.02</v>
      </c>
      <c r="B30" s="67" t="s">
        <v>96</v>
      </c>
      <c r="C30" s="39" t="s">
        <v>61</v>
      </c>
      <c r="D30" s="68">
        <v>0.012</v>
      </c>
      <c r="E30" s="69" t="s">
        <v>64</v>
      </c>
      <c r="F30" s="70">
        <v>92351.77</v>
      </c>
      <c r="G30" s="40"/>
      <c r="H30" s="24"/>
      <c r="I30" s="47" t="s">
        <v>38</v>
      </c>
      <c r="J30" s="48">
        <f>IF(I30="Less(-)",-1,1)</f>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9"/>
      <c r="BA30" s="42">
        <f>ROUND(total_amount_ba($B$2,$D$2,D30,F30,J30,K30,M30),0)</f>
        <v>1108</v>
      </c>
      <c r="BB30" s="60">
        <f>BA30+SUM(N30:AZ30)</f>
        <v>1108</v>
      </c>
      <c r="BC30" s="56" t="str">
        <f>SpellNumber(L30,BB30)</f>
        <v>INR  One Thousand One Hundred &amp; Eight  Only</v>
      </c>
      <c r="IA30" s="22">
        <v>4.02</v>
      </c>
      <c r="IB30" s="22" t="s">
        <v>96</v>
      </c>
      <c r="IC30" s="22" t="s">
        <v>61</v>
      </c>
      <c r="ID30" s="22">
        <v>0.012</v>
      </c>
      <c r="IE30" s="23" t="s">
        <v>64</v>
      </c>
      <c r="IF30" s="23"/>
      <c r="IG30" s="23"/>
      <c r="IH30" s="23"/>
      <c r="II30" s="23"/>
    </row>
    <row r="31" spans="1:243" s="22" customFormat="1" ht="128.25">
      <c r="A31" s="66">
        <v>4.03</v>
      </c>
      <c r="B31" s="67" t="s">
        <v>97</v>
      </c>
      <c r="C31" s="39" t="s">
        <v>161</v>
      </c>
      <c r="D31" s="73"/>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5"/>
      <c r="IA31" s="22">
        <v>4.03</v>
      </c>
      <c r="IB31" s="22" t="s">
        <v>97</v>
      </c>
      <c r="IC31" s="22" t="s">
        <v>161</v>
      </c>
      <c r="IE31" s="23"/>
      <c r="IF31" s="23"/>
      <c r="IG31" s="23"/>
      <c r="IH31" s="23"/>
      <c r="II31" s="23"/>
    </row>
    <row r="32" spans="1:243" s="22" customFormat="1" ht="42.75">
      <c r="A32" s="66">
        <v>4.04</v>
      </c>
      <c r="B32" s="67" t="s">
        <v>98</v>
      </c>
      <c r="C32" s="39" t="s">
        <v>162</v>
      </c>
      <c r="D32" s="68">
        <v>4.4</v>
      </c>
      <c r="E32" s="69" t="s">
        <v>52</v>
      </c>
      <c r="F32" s="70">
        <v>1654.27</v>
      </c>
      <c r="G32" s="40"/>
      <c r="H32" s="24"/>
      <c r="I32" s="47" t="s">
        <v>38</v>
      </c>
      <c r="J32" s="48">
        <f>IF(I32="Less(-)",-1,1)</f>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9"/>
      <c r="BA32" s="42">
        <f>ROUND(total_amount_ba($B$2,$D$2,D32,F32,J32,K32,M32),0)</f>
        <v>7279</v>
      </c>
      <c r="BB32" s="60">
        <f>BA32+SUM(N32:AZ32)</f>
        <v>7279</v>
      </c>
      <c r="BC32" s="56" t="str">
        <f>SpellNumber(L32,BB32)</f>
        <v>INR  Seven Thousand Two Hundred &amp; Seventy Nine  Only</v>
      </c>
      <c r="IA32" s="22">
        <v>4.04</v>
      </c>
      <c r="IB32" s="22" t="s">
        <v>98</v>
      </c>
      <c r="IC32" s="22" t="s">
        <v>162</v>
      </c>
      <c r="ID32" s="22">
        <v>4.4</v>
      </c>
      <c r="IE32" s="23" t="s">
        <v>52</v>
      </c>
      <c r="IF32" s="23"/>
      <c r="IG32" s="23"/>
      <c r="IH32" s="23"/>
      <c r="II32" s="23"/>
    </row>
    <row r="33" spans="1:243" s="22" customFormat="1" ht="24.75" customHeight="1">
      <c r="A33" s="66">
        <v>4.05</v>
      </c>
      <c r="B33" s="67" t="s">
        <v>99</v>
      </c>
      <c r="C33" s="39" t="s">
        <v>163</v>
      </c>
      <c r="D33" s="68">
        <v>4.4</v>
      </c>
      <c r="E33" s="69" t="s">
        <v>52</v>
      </c>
      <c r="F33" s="70">
        <v>82.11</v>
      </c>
      <c r="G33" s="40"/>
      <c r="H33" s="24"/>
      <c r="I33" s="47" t="s">
        <v>38</v>
      </c>
      <c r="J33" s="48">
        <f>IF(I33="Less(-)",-1,1)</f>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9"/>
      <c r="BA33" s="42">
        <f>ROUND(total_amount_ba($B$2,$D$2,D33,F33,J33,K33,M33),0)</f>
        <v>361</v>
      </c>
      <c r="BB33" s="60">
        <f>BA33+SUM(N33:AZ33)</f>
        <v>361</v>
      </c>
      <c r="BC33" s="56" t="str">
        <f>SpellNumber(L33,BB33)</f>
        <v>INR  Three Hundred &amp; Sixty One  Only</v>
      </c>
      <c r="IA33" s="22">
        <v>4.05</v>
      </c>
      <c r="IB33" s="22" t="s">
        <v>99</v>
      </c>
      <c r="IC33" s="22" t="s">
        <v>163</v>
      </c>
      <c r="ID33" s="22">
        <v>4.4</v>
      </c>
      <c r="IE33" s="23" t="s">
        <v>52</v>
      </c>
      <c r="IF33" s="23"/>
      <c r="IG33" s="23"/>
      <c r="IH33" s="23"/>
      <c r="II33" s="23"/>
    </row>
    <row r="34" spans="1:243" s="22" customFormat="1" ht="42.75" customHeight="1">
      <c r="A34" s="66">
        <v>4.06</v>
      </c>
      <c r="B34" s="67" t="s">
        <v>81</v>
      </c>
      <c r="C34" s="39" t="s">
        <v>164</v>
      </c>
      <c r="D34" s="73"/>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5"/>
      <c r="IA34" s="22">
        <v>4.06</v>
      </c>
      <c r="IB34" s="22" t="s">
        <v>81</v>
      </c>
      <c r="IC34" s="22" t="s">
        <v>164</v>
      </c>
      <c r="IE34" s="23"/>
      <c r="IF34" s="23"/>
      <c r="IG34" s="23"/>
      <c r="IH34" s="23"/>
      <c r="II34" s="23"/>
    </row>
    <row r="35" spans="1:243" s="22" customFormat="1" ht="19.5" customHeight="1">
      <c r="A35" s="66">
        <v>4.07</v>
      </c>
      <c r="B35" s="67" t="s">
        <v>82</v>
      </c>
      <c r="C35" s="39" t="s">
        <v>165</v>
      </c>
      <c r="D35" s="68">
        <v>12</v>
      </c>
      <c r="E35" s="69" t="s">
        <v>65</v>
      </c>
      <c r="F35" s="70">
        <v>45.06</v>
      </c>
      <c r="G35" s="40"/>
      <c r="H35" s="24"/>
      <c r="I35" s="47" t="s">
        <v>38</v>
      </c>
      <c r="J35" s="48">
        <f>IF(I35="Less(-)",-1,1)</f>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9"/>
      <c r="BA35" s="42">
        <f>ROUND(total_amount_ba($B$2,$D$2,D35,F35,J35,K35,M35),0)</f>
        <v>541</v>
      </c>
      <c r="BB35" s="60">
        <f>BA35+SUM(N35:AZ35)</f>
        <v>541</v>
      </c>
      <c r="BC35" s="56" t="str">
        <f>SpellNumber(L35,BB35)</f>
        <v>INR  Five Hundred &amp; Forty One  Only</v>
      </c>
      <c r="IA35" s="22">
        <v>4.07</v>
      </c>
      <c r="IB35" s="22" t="s">
        <v>82</v>
      </c>
      <c r="IC35" s="22" t="s">
        <v>165</v>
      </c>
      <c r="ID35" s="22">
        <v>12</v>
      </c>
      <c r="IE35" s="23" t="s">
        <v>65</v>
      </c>
      <c r="IF35" s="23"/>
      <c r="IG35" s="23"/>
      <c r="IH35" s="23"/>
      <c r="II35" s="23"/>
    </row>
    <row r="36" spans="1:243" s="22" customFormat="1" ht="30.75" customHeight="1">
      <c r="A36" s="66">
        <v>4.08</v>
      </c>
      <c r="B36" s="67" t="s">
        <v>100</v>
      </c>
      <c r="C36" s="39" t="s">
        <v>166</v>
      </c>
      <c r="D36" s="68">
        <v>3</v>
      </c>
      <c r="E36" s="69" t="s">
        <v>65</v>
      </c>
      <c r="F36" s="70">
        <v>879.87</v>
      </c>
      <c r="G36" s="40"/>
      <c r="H36" s="24"/>
      <c r="I36" s="47" t="s">
        <v>38</v>
      </c>
      <c r="J36" s="48">
        <f>IF(I36="Less(-)",-1,1)</f>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9"/>
      <c r="BA36" s="42">
        <f>ROUND(total_amount_ba($B$2,$D$2,D36,F36,J36,K36,M36),0)</f>
        <v>2640</v>
      </c>
      <c r="BB36" s="60">
        <f>BA36+SUM(N36:AZ36)</f>
        <v>2640</v>
      </c>
      <c r="BC36" s="56" t="str">
        <f>SpellNumber(L36,BB36)</f>
        <v>INR  Two Thousand Six Hundred &amp; Forty  Only</v>
      </c>
      <c r="IA36" s="22">
        <v>4.08</v>
      </c>
      <c r="IB36" s="22" t="s">
        <v>100</v>
      </c>
      <c r="IC36" s="22" t="s">
        <v>166</v>
      </c>
      <c r="ID36" s="22">
        <v>3</v>
      </c>
      <c r="IE36" s="23" t="s">
        <v>65</v>
      </c>
      <c r="IF36" s="23"/>
      <c r="IG36" s="23"/>
      <c r="IH36" s="23"/>
      <c r="II36" s="23"/>
    </row>
    <row r="37" spans="1:243" s="22" customFormat="1" ht="99.75">
      <c r="A37" s="66">
        <v>4.09</v>
      </c>
      <c r="B37" s="67" t="s">
        <v>101</v>
      </c>
      <c r="C37" s="39" t="s">
        <v>62</v>
      </c>
      <c r="D37" s="73"/>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5"/>
      <c r="IA37" s="22">
        <v>4.09</v>
      </c>
      <c r="IB37" s="22" t="s">
        <v>101</v>
      </c>
      <c r="IC37" s="22" t="s">
        <v>62</v>
      </c>
      <c r="IE37" s="23"/>
      <c r="IF37" s="23"/>
      <c r="IG37" s="23"/>
      <c r="IH37" s="23"/>
      <c r="II37" s="23"/>
    </row>
    <row r="38" spans="1:243" s="22" customFormat="1" ht="28.5">
      <c r="A38" s="70">
        <v>4.1</v>
      </c>
      <c r="B38" s="67" t="s">
        <v>102</v>
      </c>
      <c r="C38" s="39" t="s">
        <v>63</v>
      </c>
      <c r="D38" s="68">
        <v>3</v>
      </c>
      <c r="E38" s="69" t="s">
        <v>65</v>
      </c>
      <c r="F38" s="70">
        <v>225.47</v>
      </c>
      <c r="G38" s="40"/>
      <c r="H38" s="24"/>
      <c r="I38" s="47" t="s">
        <v>38</v>
      </c>
      <c r="J38" s="48">
        <f>IF(I38="Less(-)",-1,1)</f>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9"/>
      <c r="BA38" s="42">
        <f>ROUND(total_amount_ba($B$2,$D$2,D38,F38,J38,K38,M38),0)</f>
        <v>676</v>
      </c>
      <c r="BB38" s="60">
        <f>BA38+SUM(N38:AZ38)</f>
        <v>676</v>
      </c>
      <c r="BC38" s="56" t="str">
        <f>SpellNumber(L38,BB38)</f>
        <v>INR  Six Hundred &amp; Seventy Six  Only</v>
      </c>
      <c r="IA38" s="22">
        <v>4.1</v>
      </c>
      <c r="IB38" s="22" t="s">
        <v>102</v>
      </c>
      <c r="IC38" s="22" t="s">
        <v>63</v>
      </c>
      <c r="ID38" s="22">
        <v>3</v>
      </c>
      <c r="IE38" s="23" t="s">
        <v>65</v>
      </c>
      <c r="IF38" s="23"/>
      <c r="IG38" s="23"/>
      <c r="IH38" s="23"/>
      <c r="II38" s="23"/>
    </row>
    <row r="39" spans="1:243" s="22" customFormat="1" ht="85.5">
      <c r="A39" s="66">
        <v>4.11</v>
      </c>
      <c r="B39" s="67" t="s">
        <v>103</v>
      </c>
      <c r="C39" s="39" t="s">
        <v>167</v>
      </c>
      <c r="D39" s="73"/>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5"/>
      <c r="IA39" s="22">
        <v>4.11</v>
      </c>
      <c r="IB39" s="22" t="s">
        <v>103</v>
      </c>
      <c r="IC39" s="22" t="s">
        <v>167</v>
      </c>
      <c r="IE39" s="23"/>
      <c r="IF39" s="23"/>
      <c r="IG39" s="23"/>
      <c r="IH39" s="23"/>
      <c r="II39" s="23"/>
    </row>
    <row r="40" spans="1:243" s="22" customFormat="1" ht="28.5">
      <c r="A40" s="66">
        <v>4.12</v>
      </c>
      <c r="B40" s="67" t="s">
        <v>104</v>
      </c>
      <c r="C40" s="39" t="s">
        <v>168</v>
      </c>
      <c r="D40" s="68">
        <v>4</v>
      </c>
      <c r="E40" s="69" t="s">
        <v>65</v>
      </c>
      <c r="F40" s="70">
        <v>90.79</v>
      </c>
      <c r="G40" s="40"/>
      <c r="H40" s="24"/>
      <c r="I40" s="47" t="s">
        <v>38</v>
      </c>
      <c r="J40" s="48">
        <f>IF(I40="Less(-)",-1,1)</f>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9"/>
      <c r="BA40" s="42">
        <f>ROUND(total_amount_ba($B$2,$D$2,D40,F40,J40,K40,M40),0)</f>
        <v>363</v>
      </c>
      <c r="BB40" s="60">
        <f>BA40+SUM(N40:AZ40)</f>
        <v>363</v>
      </c>
      <c r="BC40" s="56" t="str">
        <f>SpellNumber(L40,BB40)</f>
        <v>INR  Three Hundred &amp; Sixty Three  Only</v>
      </c>
      <c r="IA40" s="22">
        <v>4.12</v>
      </c>
      <c r="IB40" s="22" t="s">
        <v>104</v>
      </c>
      <c r="IC40" s="22" t="s">
        <v>168</v>
      </c>
      <c r="ID40" s="22">
        <v>4</v>
      </c>
      <c r="IE40" s="23" t="s">
        <v>65</v>
      </c>
      <c r="IF40" s="23"/>
      <c r="IG40" s="23"/>
      <c r="IH40" s="23"/>
      <c r="II40" s="23"/>
    </row>
    <row r="41" spans="1:243" s="22" customFormat="1" ht="73.5" customHeight="1">
      <c r="A41" s="66">
        <v>4.13</v>
      </c>
      <c r="B41" s="67" t="s">
        <v>105</v>
      </c>
      <c r="C41" s="39" t="s">
        <v>169</v>
      </c>
      <c r="D41" s="73"/>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5"/>
      <c r="IA41" s="22">
        <v>4.13</v>
      </c>
      <c r="IB41" s="22" t="s">
        <v>105</v>
      </c>
      <c r="IC41" s="22" t="s">
        <v>169</v>
      </c>
      <c r="IE41" s="23"/>
      <c r="IF41" s="23"/>
      <c r="IG41" s="23"/>
      <c r="IH41" s="23"/>
      <c r="II41" s="23"/>
    </row>
    <row r="42" spans="1:243" s="22" customFormat="1" ht="28.5">
      <c r="A42" s="66">
        <v>4.14</v>
      </c>
      <c r="B42" s="67" t="s">
        <v>80</v>
      </c>
      <c r="C42" s="39" t="s">
        <v>170</v>
      </c>
      <c r="D42" s="68">
        <v>8</v>
      </c>
      <c r="E42" s="69" t="s">
        <v>65</v>
      </c>
      <c r="F42" s="70">
        <v>52.3</v>
      </c>
      <c r="G42" s="40"/>
      <c r="H42" s="24"/>
      <c r="I42" s="47" t="s">
        <v>38</v>
      </c>
      <c r="J42" s="48">
        <f>IF(I42="Less(-)",-1,1)</f>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9"/>
      <c r="BA42" s="42">
        <f>ROUND(total_amount_ba($B$2,$D$2,D42,F42,J42,K42,M42),0)</f>
        <v>418</v>
      </c>
      <c r="BB42" s="60">
        <f>BA42+SUM(N42:AZ42)</f>
        <v>418</v>
      </c>
      <c r="BC42" s="56" t="str">
        <f>SpellNumber(L42,BB42)</f>
        <v>INR  Four Hundred &amp; Eighteen  Only</v>
      </c>
      <c r="IA42" s="22">
        <v>4.14</v>
      </c>
      <c r="IB42" s="22" t="s">
        <v>80</v>
      </c>
      <c r="IC42" s="22" t="s">
        <v>170</v>
      </c>
      <c r="ID42" s="22">
        <v>8</v>
      </c>
      <c r="IE42" s="23" t="s">
        <v>65</v>
      </c>
      <c r="IF42" s="23"/>
      <c r="IG42" s="23"/>
      <c r="IH42" s="23"/>
      <c r="II42" s="23"/>
    </row>
    <row r="43" spans="1:243" s="22" customFormat="1" ht="99.75">
      <c r="A43" s="66">
        <v>4.15</v>
      </c>
      <c r="B43" s="67" t="s">
        <v>106</v>
      </c>
      <c r="C43" s="39" t="s">
        <v>171</v>
      </c>
      <c r="D43" s="73"/>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5"/>
      <c r="IA43" s="22">
        <v>4.15</v>
      </c>
      <c r="IB43" s="22" t="s">
        <v>106</v>
      </c>
      <c r="IC43" s="22" t="s">
        <v>171</v>
      </c>
      <c r="IE43" s="23"/>
      <c r="IF43" s="23"/>
      <c r="IG43" s="23"/>
      <c r="IH43" s="23"/>
      <c r="II43" s="23"/>
    </row>
    <row r="44" spans="1:243" s="22" customFormat="1" ht="28.5">
      <c r="A44" s="66">
        <v>4.16</v>
      </c>
      <c r="B44" s="67" t="s">
        <v>107</v>
      </c>
      <c r="C44" s="39" t="s">
        <v>172</v>
      </c>
      <c r="D44" s="68">
        <v>3</v>
      </c>
      <c r="E44" s="69" t="s">
        <v>65</v>
      </c>
      <c r="F44" s="70">
        <v>54.4</v>
      </c>
      <c r="G44" s="40"/>
      <c r="H44" s="24"/>
      <c r="I44" s="47" t="s">
        <v>38</v>
      </c>
      <c r="J44" s="48">
        <f>IF(I44="Less(-)",-1,1)</f>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9"/>
      <c r="BA44" s="42">
        <f>ROUND(total_amount_ba($B$2,$D$2,D44,F44,J44,K44,M44),0)</f>
        <v>163</v>
      </c>
      <c r="BB44" s="60">
        <f>BA44+SUM(N44:AZ44)</f>
        <v>163</v>
      </c>
      <c r="BC44" s="56" t="str">
        <f>SpellNumber(L44,BB44)</f>
        <v>INR  One Hundred &amp; Sixty Three  Only</v>
      </c>
      <c r="IA44" s="22">
        <v>4.16</v>
      </c>
      <c r="IB44" s="22" t="s">
        <v>107</v>
      </c>
      <c r="IC44" s="22" t="s">
        <v>172</v>
      </c>
      <c r="ID44" s="22">
        <v>3</v>
      </c>
      <c r="IE44" s="23" t="s">
        <v>65</v>
      </c>
      <c r="IF44" s="23"/>
      <c r="IG44" s="23"/>
      <c r="IH44" s="23"/>
      <c r="II44" s="23"/>
    </row>
    <row r="45" spans="1:243" s="22" customFormat="1" ht="114">
      <c r="A45" s="70">
        <v>4.17</v>
      </c>
      <c r="B45" s="67" t="s">
        <v>108</v>
      </c>
      <c r="C45" s="39" t="s">
        <v>173</v>
      </c>
      <c r="D45" s="68">
        <v>3</v>
      </c>
      <c r="E45" s="69" t="s">
        <v>65</v>
      </c>
      <c r="F45" s="70">
        <v>656.42</v>
      </c>
      <c r="G45" s="40"/>
      <c r="H45" s="24"/>
      <c r="I45" s="47" t="s">
        <v>38</v>
      </c>
      <c r="J45" s="48">
        <f>IF(I45="Less(-)",-1,1)</f>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9"/>
      <c r="BA45" s="42">
        <f>ROUND(total_amount_ba($B$2,$D$2,D45,F45,J45,K45,M45),0)</f>
        <v>1969</v>
      </c>
      <c r="BB45" s="60">
        <f>BA45+SUM(N45:AZ45)</f>
        <v>1969</v>
      </c>
      <c r="BC45" s="56" t="str">
        <f>SpellNumber(L45,BB45)</f>
        <v>INR  One Thousand Nine Hundred &amp; Sixty Nine  Only</v>
      </c>
      <c r="IA45" s="22">
        <v>4.17</v>
      </c>
      <c r="IB45" s="22" t="s">
        <v>108</v>
      </c>
      <c r="IC45" s="22" t="s">
        <v>173</v>
      </c>
      <c r="ID45" s="22">
        <v>3</v>
      </c>
      <c r="IE45" s="23" t="s">
        <v>65</v>
      </c>
      <c r="IF45" s="23"/>
      <c r="IG45" s="23"/>
      <c r="IH45" s="23"/>
      <c r="II45" s="23"/>
    </row>
    <row r="46" spans="1:243" s="22" customFormat="1" ht="15.75">
      <c r="A46" s="66">
        <v>5</v>
      </c>
      <c r="B46" s="67" t="s">
        <v>73</v>
      </c>
      <c r="C46" s="39" t="s">
        <v>174</v>
      </c>
      <c r="D46" s="73"/>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5"/>
      <c r="IA46" s="22">
        <v>5</v>
      </c>
      <c r="IB46" s="22" t="s">
        <v>73</v>
      </c>
      <c r="IC46" s="22" t="s">
        <v>174</v>
      </c>
      <c r="IE46" s="23"/>
      <c r="IF46" s="23"/>
      <c r="IG46" s="23"/>
      <c r="IH46" s="23"/>
      <c r="II46" s="23"/>
    </row>
    <row r="47" spans="1:243" s="22" customFormat="1" ht="409.5">
      <c r="A47" s="66">
        <v>5.01</v>
      </c>
      <c r="B47" s="67" t="s">
        <v>109</v>
      </c>
      <c r="C47" s="39" t="s">
        <v>175</v>
      </c>
      <c r="D47" s="73"/>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5"/>
      <c r="IA47" s="22">
        <v>5.01</v>
      </c>
      <c r="IB47" s="22" t="s">
        <v>109</v>
      </c>
      <c r="IC47" s="22" t="s">
        <v>175</v>
      </c>
      <c r="IE47" s="23"/>
      <c r="IF47" s="23"/>
      <c r="IG47" s="23"/>
      <c r="IH47" s="23"/>
      <c r="II47" s="23"/>
    </row>
    <row r="48" spans="1:243" s="22" customFormat="1" ht="213.75">
      <c r="A48" s="66">
        <v>5.02</v>
      </c>
      <c r="B48" s="67" t="s">
        <v>110</v>
      </c>
      <c r="C48" s="39" t="s">
        <v>176</v>
      </c>
      <c r="D48" s="68">
        <v>84</v>
      </c>
      <c r="E48" s="69" t="s">
        <v>52</v>
      </c>
      <c r="F48" s="70">
        <v>1649.23</v>
      </c>
      <c r="G48" s="40"/>
      <c r="H48" s="24"/>
      <c r="I48" s="47" t="s">
        <v>38</v>
      </c>
      <c r="J48" s="48">
        <f>IF(I48="Less(-)",-1,1)</f>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9"/>
      <c r="BA48" s="42">
        <f>ROUND(total_amount_ba($B$2,$D$2,D48,F48,J48,K48,M48),0)</f>
        <v>138535</v>
      </c>
      <c r="BB48" s="60">
        <f>BA48+SUM(N48:AZ48)</f>
        <v>138535</v>
      </c>
      <c r="BC48" s="56" t="str">
        <f>SpellNumber(L48,BB48)</f>
        <v>INR  One Lakh Thirty Eight Thousand Five Hundred &amp; Thirty Five  Only</v>
      </c>
      <c r="IA48" s="22">
        <v>5.02</v>
      </c>
      <c r="IB48" s="22" t="s">
        <v>110</v>
      </c>
      <c r="IC48" s="22" t="s">
        <v>176</v>
      </c>
      <c r="ID48" s="22">
        <v>84</v>
      </c>
      <c r="IE48" s="23" t="s">
        <v>52</v>
      </c>
      <c r="IF48" s="23"/>
      <c r="IG48" s="23"/>
      <c r="IH48" s="23"/>
      <c r="II48" s="23"/>
    </row>
    <row r="49" spans="1:243" s="22" customFormat="1" ht="15.75">
      <c r="A49" s="66">
        <v>6</v>
      </c>
      <c r="B49" s="67" t="s">
        <v>53</v>
      </c>
      <c r="C49" s="39" t="s">
        <v>177</v>
      </c>
      <c r="D49" s="73"/>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5"/>
      <c r="IA49" s="22">
        <v>6</v>
      </c>
      <c r="IB49" s="22" t="s">
        <v>53</v>
      </c>
      <c r="IC49" s="22" t="s">
        <v>177</v>
      </c>
      <c r="IE49" s="23"/>
      <c r="IF49" s="23"/>
      <c r="IG49" s="23"/>
      <c r="IH49" s="23"/>
      <c r="II49" s="23"/>
    </row>
    <row r="50" spans="1:243" s="22" customFormat="1" ht="15.75">
      <c r="A50" s="66">
        <v>6.01</v>
      </c>
      <c r="B50" s="67" t="s">
        <v>83</v>
      </c>
      <c r="C50" s="39" t="s">
        <v>178</v>
      </c>
      <c r="D50" s="73"/>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5"/>
      <c r="IA50" s="22">
        <v>6.01</v>
      </c>
      <c r="IB50" s="22" t="s">
        <v>83</v>
      </c>
      <c r="IC50" s="22" t="s">
        <v>178</v>
      </c>
      <c r="IE50" s="23"/>
      <c r="IF50" s="23"/>
      <c r="IG50" s="23"/>
      <c r="IH50" s="23"/>
      <c r="II50" s="23"/>
    </row>
    <row r="51" spans="1:243" s="22" customFormat="1" ht="28.5">
      <c r="A51" s="66">
        <v>6.02</v>
      </c>
      <c r="B51" s="67" t="s">
        <v>84</v>
      </c>
      <c r="C51" s="39" t="s">
        <v>179</v>
      </c>
      <c r="D51" s="68">
        <v>3.15</v>
      </c>
      <c r="E51" s="69" t="s">
        <v>52</v>
      </c>
      <c r="F51" s="70">
        <v>199.34</v>
      </c>
      <c r="G51" s="40"/>
      <c r="H51" s="24"/>
      <c r="I51" s="47" t="s">
        <v>38</v>
      </c>
      <c r="J51" s="48">
        <f>IF(I51="Less(-)",-1,1)</f>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9"/>
      <c r="BA51" s="42">
        <f>ROUND(total_amount_ba($B$2,$D$2,D51,F51,J51,K51,M51),0)</f>
        <v>628</v>
      </c>
      <c r="BB51" s="60">
        <f>BA51+SUM(N51:AZ51)</f>
        <v>628</v>
      </c>
      <c r="BC51" s="56" t="str">
        <f>SpellNumber(L51,BB51)</f>
        <v>INR  Six Hundred &amp; Twenty Eight  Only</v>
      </c>
      <c r="IA51" s="22">
        <v>6.02</v>
      </c>
      <c r="IB51" s="22" t="s">
        <v>84</v>
      </c>
      <c r="IC51" s="22" t="s">
        <v>179</v>
      </c>
      <c r="ID51" s="22">
        <v>3.15</v>
      </c>
      <c r="IE51" s="23" t="s">
        <v>52</v>
      </c>
      <c r="IF51" s="23"/>
      <c r="IG51" s="23"/>
      <c r="IH51" s="23"/>
      <c r="II51" s="23"/>
    </row>
    <row r="52" spans="1:243" s="22" customFormat="1" ht="75" customHeight="1">
      <c r="A52" s="66">
        <v>6.03</v>
      </c>
      <c r="B52" s="67" t="s">
        <v>111</v>
      </c>
      <c r="C52" s="39" t="s">
        <v>180</v>
      </c>
      <c r="D52" s="73"/>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5"/>
      <c r="IA52" s="22">
        <v>6.03</v>
      </c>
      <c r="IB52" s="22" t="s">
        <v>111</v>
      </c>
      <c r="IC52" s="22" t="s">
        <v>180</v>
      </c>
      <c r="IE52" s="23"/>
      <c r="IF52" s="23"/>
      <c r="IG52" s="23"/>
      <c r="IH52" s="23"/>
      <c r="II52" s="23"/>
    </row>
    <row r="53" spans="1:243" s="22" customFormat="1" ht="21" customHeight="1">
      <c r="A53" s="66">
        <v>6.04</v>
      </c>
      <c r="B53" s="67" t="s">
        <v>86</v>
      </c>
      <c r="C53" s="39" t="s">
        <v>181</v>
      </c>
      <c r="D53" s="68">
        <v>210</v>
      </c>
      <c r="E53" s="69" t="s">
        <v>52</v>
      </c>
      <c r="F53" s="70">
        <v>76.41</v>
      </c>
      <c r="G53" s="40"/>
      <c r="H53" s="24"/>
      <c r="I53" s="47" t="s">
        <v>38</v>
      </c>
      <c r="J53" s="48">
        <f>IF(I53="Less(-)",-1,1)</f>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9"/>
      <c r="BA53" s="42">
        <f>ROUND(total_amount_ba($B$2,$D$2,D53,F53,J53,K53,M53),0)</f>
        <v>16046</v>
      </c>
      <c r="BB53" s="60">
        <f>BA53+SUM(N53:AZ53)</f>
        <v>16046</v>
      </c>
      <c r="BC53" s="56" t="str">
        <f>SpellNumber(L53,BB53)</f>
        <v>INR  Sixteen Thousand  &amp;Forty Six  Only</v>
      </c>
      <c r="IA53" s="22">
        <v>6.04</v>
      </c>
      <c r="IB53" s="22" t="s">
        <v>86</v>
      </c>
      <c r="IC53" s="22" t="s">
        <v>181</v>
      </c>
      <c r="ID53" s="22">
        <v>210</v>
      </c>
      <c r="IE53" s="23" t="s">
        <v>52</v>
      </c>
      <c r="IF53" s="23"/>
      <c r="IG53" s="23"/>
      <c r="IH53" s="23"/>
      <c r="II53" s="23"/>
    </row>
    <row r="54" spans="1:243" s="22" customFormat="1" ht="45.75" customHeight="1">
      <c r="A54" s="66">
        <v>6.05</v>
      </c>
      <c r="B54" s="67" t="s">
        <v>85</v>
      </c>
      <c r="C54" s="39" t="s">
        <v>182</v>
      </c>
      <c r="D54" s="73"/>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5"/>
      <c r="IA54" s="22">
        <v>6.05</v>
      </c>
      <c r="IB54" s="22" t="s">
        <v>85</v>
      </c>
      <c r="IC54" s="22" t="s">
        <v>182</v>
      </c>
      <c r="IE54" s="23"/>
      <c r="IF54" s="23"/>
      <c r="IG54" s="23"/>
      <c r="IH54" s="23"/>
      <c r="II54" s="23"/>
    </row>
    <row r="55" spans="1:243" s="22" customFormat="1" ht="20.25" customHeight="1">
      <c r="A55" s="66">
        <v>6.06</v>
      </c>
      <c r="B55" s="67" t="s">
        <v>86</v>
      </c>
      <c r="C55" s="39" t="s">
        <v>183</v>
      </c>
      <c r="D55" s="68">
        <v>35</v>
      </c>
      <c r="E55" s="69" t="s">
        <v>52</v>
      </c>
      <c r="F55" s="70">
        <v>106.57</v>
      </c>
      <c r="G55" s="40"/>
      <c r="H55" s="24"/>
      <c r="I55" s="47" t="s">
        <v>38</v>
      </c>
      <c r="J55" s="48">
        <f>IF(I55="Less(-)",-1,1)</f>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9"/>
      <c r="BA55" s="42">
        <f>ROUND(total_amount_ba($B$2,$D$2,D55,F55,J55,K55,M55),0)</f>
        <v>3730</v>
      </c>
      <c r="BB55" s="60">
        <f>BA55+SUM(N55:AZ55)</f>
        <v>3730</v>
      </c>
      <c r="BC55" s="56" t="str">
        <f>SpellNumber(L55,BB55)</f>
        <v>INR  Three Thousand Seven Hundred &amp; Thirty  Only</v>
      </c>
      <c r="IA55" s="22">
        <v>6.06</v>
      </c>
      <c r="IB55" s="22" t="s">
        <v>86</v>
      </c>
      <c r="IC55" s="22" t="s">
        <v>183</v>
      </c>
      <c r="ID55" s="22">
        <v>35</v>
      </c>
      <c r="IE55" s="23" t="s">
        <v>52</v>
      </c>
      <c r="IF55" s="23"/>
      <c r="IG55" s="23"/>
      <c r="IH55" s="23"/>
      <c r="II55" s="23"/>
    </row>
    <row r="56" spans="1:243" s="22" customFormat="1" ht="30.75" customHeight="1">
      <c r="A56" s="66">
        <v>6.07</v>
      </c>
      <c r="B56" s="67" t="s">
        <v>112</v>
      </c>
      <c r="C56" s="39" t="s">
        <v>184</v>
      </c>
      <c r="D56" s="73"/>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5"/>
      <c r="IA56" s="22">
        <v>6.07</v>
      </c>
      <c r="IB56" s="22" t="s">
        <v>112</v>
      </c>
      <c r="IC56" s="22" t="s">
        <v>184</v>
      </c>
      <c r="IE56" s="23"/>
      <c r="IF56" s="23"/>
      <c r="IG56" s="23"/>
      <c r="IH56" s="23"/>
      <c r="II56" s="23"/>
    </row>
    <row r="57" spans="1:243" s="22" customFormat="1" ht="48.75" customHeight="1">
      <c r="A57" s="66">
        <v>6.08</v>
      </c>
      <c r="B57" s="67" t="s">
        <v>113</v>
      </c>
      <c r="C57" s="39" t="s">
        <v>185</v>
      </c>
      <c r="D57" s="68">
        <v>11</v>
      </c>
      <c r="E57" s="69" t="s">
        <v>52</v>
      </c>
      <c r="F57" s="70">
        <v>155.32</v>
      </c>
      <c r="G57" s="40"/>
      <c r="H57" s="24"/>
      <c r="I57" s="47" t="s">
        <v>38</v>
      </c>
      <c r="J57" s="48">
        <f>IF(I57="Less(-)",-1,1)</f>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9"/>
      <c r="BA57" s="42">
        <f>ROUND(total_amount_ba($B$2,$D$2,D57,F57,J57,K57,M57),0)</f>
        <v>1709</v>
      </c>
      <c r="BB57" s="60">
        <f>BA57+SUM(N57:AZ57)</f>
        <v>1709</v>
      </c>
      <c r="BC57" s="56" t="str">
        <f>SpellNumber(L57,BB57)</f>
        <v>INR  One Thousand Seven Hundred &amp; Nine  Only</v>
      </c>
      <c r="IA57" s="22">
        <v>6.08</v>
      </c>
      <c r="IB57" s="22" t="s">
        <v>113</v>
      </c>
      <c r="IC57" s="22" t="s">
        <v>185</v>
      </c>
      <c r="ID57" s="22">
        <v>11</v>
      </c>
      <c r="IE57" s="23" t="s">
        <v>52</v>
      </c>
      <c r="IF57" s="23"/>
      <c r="IG57" s="23"/>
      <c r="IH57" s="23"/>
      <c r="II57" s="23"/>
    </row>
    <row r="58" spans="1:243" s="22" customFormat="1" ht="85.5">
      <c r="A58" s="66">
        <v>6.09</v>
      </c>
      <c r="B58" s="67" t="s">
        <v>114</v>
      </c>
      <c r="C58" s="39" t="s">
        <v>186</v>
      </c>
      <c r="D58" s="68">
        <v>210</v>
      </c>
      <c r="E58" s="69" t="s">
        <v>52</v>
      </c>
      <c r="F58" s="70">
        <v>100.96</v>
      </c>
      <c r="G58" s="40"/>
      <c r="H58" s="24"/>
      <c r="I58" s="47" t="s">
        <v>38</v>
      </c>
      <c r="J58" s="48">
        <f>IF(I58="Less(-)",-1,1)</f>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9"/>
      <c r="BA58" s="42">
        <f>ROUND(total_amount_ba($B$2,$D$2,D58,F58,J58,K58,M58),0)</f>
        <v>21202</v>
      </c>
      <c r="BB58" s="60">
        <f>BA58+SUM(N58:AZ58)</f>
        <v>21202</v>
      </c>
      <c r="BC58" s="56" t="str">
        <f>SpellNumber(L58,BB58)</f>
        <v>INR  Twenty One Thousand Two Hundred &amp; Two  Only</v>
      </c>
      <c r="IA58" s="22">
        <v>6.09</v>
      </c>
      <c r="IB58" s="22" t="s">
        <v>114</v>
      </c>
      <c r="IC58" s="22" t="s">
        <v>186</v>
      </c>
      <c r="ID58" s="22">
        <v>210</v>
      </c>
      <c r="IE58" s="23" t="s">
        <v>52</v>
      </c>
      <c r="IF58" s="23"/>
      <c r="IG58" s="23"/>
      <c r="IH58" s="23"/>
      <c r="II58" s="23"/>
    </row>
    <row r="59" spans="1:243" s="22" customFormat="1" ht="76.5" customHeight="1">
      <c r="A59" s="70">
        <v>6.1</v>
      </c>
      <c r="B59" s="67" t="s">
        <v>115</v>
      </c>
      <c r="C59" s="39" t="s">
        <v>187</v>
      </c>
      <c r="D59" s="68">
        <v>210</v>
      </c>
      <c r="E59" s="69" t="s">
        <v>52</v>
      </c>
      <c r="F59" s="70">
        <v>16</v>
      </c>
      <c r="G59" s="40"/>
      <c r="H59" s="24"/>
      <c r="I59" s="47" t="s">
        <v>38</v>
      </c>
      <c r="J59" s="48">
        <f>IF(I59="Less(-)",-1,1)</f>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9"/>
      <c r="BA59" s="42">
        <f>ROUND(total_amount_ba($B$2,$D$2,D59,F59,J59,K59,M59),0)</f>
        <v>3360</v>
      </c>
      <c r="BB59" s="60">
        <f>BA59+SUM(N59:AZ59)</f>
        <v>3360</v>
      </c>
      <c r="BC59" s="56" t="str">
        <f>SpellNumber(L59,BB59)</f>
        <v>INR  Three Thousand Three Hundred &amp; Sixty  Only</v>
      </c>
      <c r="IA59" s="22">
        <v>6.1</v>
      </c>
      <c r="IB59" s="22" t="s">
        <v>115</v>
      </c>
      <c r="IC59" s="22" t="s">
        <v>187</v>
      </c>
      <c r="ID59" s="22">
        <v>210</v>
      </c>
      <c r="IE59" s="23" t="s">
        <v>52</v>
      </c>
      <c r="IF59" s="23"/>
      <c r="IG59" s="23"/>
      <c r="IH59" s="23"/>
      <c r="II59" s="23"/>
    </row>
    <row r="60" spans="1:243" s="22" customFormat="1" ht="74.25" customHeight="1">
      <c r="A60" s="66">
        <v>6.11</v>
      </c>
      <c r="B60" s="67" t="s">
        <v>116</v>
      </c>
      <c r="C60" s="39" t="s">
        <v>188</v>
      </c>
      <c r="D60" s="73"/>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5"/>
      <c r="IA60" s="22">
        <v>6.11</v>
      </c>
      <c r="IB60" s="22" t="s">
        <v>116</v>
      </c>
      <c r="IC60" s="22" t="s">
        <v>188</v>
      </c>
      <c r="IE60" s="23"/>
      <c r="IF60" s="23"/>
      <c r="IG60" s="23"/>
      <c r="IH60" s="23"/>
      <c r="II60" s="23"/>
    </row>
    <row r="61" spans="1:243" s="22" customFormat="1" ht="20.25" customHeight="1">
      <c r="A61" s="66">
        <v>6.12</v>
      </c>
      <c r="B61" s="67" t="s">
        <v>117</v>
      </c>
      <c r="C61" s="39" t="s">
        <v>189</v>
      </c>
      <c r="D61" s="68">
        <v>84</v>
      </c>
      <c r="E61" s="69" t="s">
        <v>52</v>
      </c>
      <c r="F61" s="70">
        <v>42.13</v>
      </c>
      <c r="G61" s="40"/>
      <c r="H61" s="24"/>
      <c r="I61" s="47" t="s">
        <v>38</v>
      </c>
      <c r="J61" s="48">
        <f>IF(I61="Less(-)",-1,1)</f>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9"/>
      <c r="BA61" s="42">
        <f>ROUND(total_amount_ba($B$2,$D$2,D61,F61,J61,K61,M61),0)</f>
        <v>3539</v>
      </c>
      <c r="BB61" s="60">
        <f>BA61+SUM(N61:AZ61)</f>
        <v>3539</v>
      </c>
      <c r="BC61" s="56" t="str">
        <f>SpellNumber(L61,BB61)</f>
        <v>INR  Three Thousand Five Hundred &amp; Thirty Nine  Only</v>
      </c>
      <c r="IA61" s="22">
        <v>6.12</v>
      </c>
      <c r="IB61" s="22" t="s">
        <v>117</v>
      </c>
      <c r="IC61" s="22" t="s">
        <v>189</v>
      </c>
      <c r="ID61" s="22">
        <v>84</v>
      </c>
      <c r="IE61" s="23" t="s">
        <v>52</v>
      </c>
      <c r="IF61" s="23"/>
      <c r="IG61" s="23"/>
      <c r="IH61" s="23"/>
      <c r="II61" s="23"/>
    </row>
    <row r="62" spans="1:243" s="22" customFormat="1" ht="15.75">
      <c r="A62" s="66">
        <v>7</v>
      </c>
      <c r="B62" s="67" t="s">
        <v>118</v>
      </c>
      <c r="C62" s="39" t="s">
        <v>190</v>
      </c>
      <c r="D62" s="73"/>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5"/>
      <c r="IA62" s="22">
        <v>7</v>
      </c>
      <c r="IB62" s="22" t="s">
        <v>118</v>
      </c>
      <c r="IC62" s="22" t="s">
        <v>190</v>
      </c>
      <c r="IE62" s="23"/>
      <c r="IF62" s="23"/>
      <c r="IG62" s="23"/>
      <c r="IH62" s="23"/>
      <c r="II62" s="23"/>
    </row>
    <row r="63" spans="1:243" s="22" customFormat="1" ht="142.5">
      <c r="A63" s="66">
        <v>7.01</v>
      </c>
      <c r="B63" s="67" t="s">
        <v>119</v>
      </c>
      <c r="C63" s="39" t="s">
        <v>191</v>
      </c>
      <c r="D63" s="73"/>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5"/>
      <c r="IA63" s="22">
        <v>7.01</v>
      </c>
      <c r="IB63" s="22" t="s">
        <v>119</v>
      </c>
      <c r="IC63" s="22" t="s">
        <v>191</v>
      </c>
      <c r="IE63" s="23"/>
      <c r="IF63" s="23"/>
      <c r="IG63" s="23"/>
      <c r="IH63" s="23"/>
      <c r="II63" s="23"/>
    </row>
    <row r="64" spans="1:243" s="22" customFormat="1" ht="47.25" customHeight="1">
      <c r="A64" s="66">
        <v>7.02</v>
      </c>
      <c r="B64" s="67" t="s">
        <v>120</v>
      </c>
      <c r="C64" s="39" t="s">
        <v>192</v>
      </c>
      <c r="D64" s="68">
        <v>5</v>
      </c>
      <c r="E64" s="69" t="s">
        <v>52</v>
      </c>
      <c r="F64" s="70">
        <v>376.67</v>
      </c>
      <c r="G64" s="40"/>
      <c r="H64" s="24"/>
      <c r="I64" s="47" t="s">
        <v>38</v>
      </c>
      <c r="J64" s="48">
        <f>IF(I64="Less(-)",-1,1)</f>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9"/>
      <c r="BA64" s="42">
        <f>ROUND(total_amount_ba($B$2,$D$2,D64,F64,J64,K64,M64),0)</f>
        <v>1883</v>
      </c>
      <c r="BB64" s="60">
        <f>BA64+SUM(N64:AZ64)</f>
        <v>1883</v>
      </c>
      <c r="BC64" s="56" t="str">
        <f>SpellNumber(L64,BB64)</f>
        <v>INR  One Thousand Eight Hundred &amp; Eighty Three  Only</v>
      </c>
      <c r="IA64" s="22">
        <v>7.02</v>
      </c>
      <c r="IB64" s="22" t="s">
        <v>120</v>
      </c>
      <c r="IC64" s="22" t="s">
        <v>192</v>
      </c>
      <c r="ID64" s="22">
        <v>5</v>
      </c>
      <c r="IE64" s="23" t="s">
        <v>52</v>
      </c>
      <c r="IF64" s="23"/>
      <c r="IG64" s="23"/>
      <c r="IH64" s="23"/>
      <c r="II64" s="23"/>
    </row>
    <row r="65" spans="1:243" s="22" customFormat="1" ht="42.75">
      <c r="A65" s="66">
        <v>7.03</v>
      </c>
      <c r="B65" s="67" t="s">
        <v>121</v>
      </c>
      <c r="C65" s="39" t="s">
        <v>193</v>
      </c>
      <c r="D65" s="73"/>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5"/>
      <c r="IA65" s="22">
        <v>7.03</v>
      </c>
      <c r="IB65" s="22" t="s">
        <v>121</v>
      </c>
      <c r="IC65" s="22" t="s">
        <v>193</v>
      </c>
      <c r="IE65" s="23"/>
      <c r="IF65" s="23"/>
      <c r="IG65" s="23"/>
      <c r="IH65" s="23"/>
      <c r="II65" s="23"/>
    </row>
    <row r="66" spans="1:243" s="22" customFormat="1" ht="33" customHeight="1">
      <c r="A66" s="66">
        <v>7.04</v>
      </c>
      <c r="B66" s="67" t="s">
        <v>122</v>
      </c>
      <c r="C66" s="39" t="s">
        <v>194</v>
      </c>
      <c r="D66" s="68">
        <v>6</v>
      </c>
      <c r="E66" s="69" t="s">
        <v>52</v>
      </c>
      <c r="F66" s="70">
        <v>780.79</v>
      </c>
      <c r="G66" s="65">
        <v>20610</v>
      </c>
      <c r="H66" s="50"/>
      <c r="I66" s="51" t="s">
        <v>38</v>
      </c>
      <c r="J66" s="52">
        <f>IF(I66="Less(-)",-1,1)</f>
        <v>1</v>
      </c>
      <c r="K66" s="50" t="s">
        <v>39</v>
      </c>
      <c r="L66" s="50" t="s">
        <v>4</v>
      </c>
      <c r="M66" s="53"/>
      <c r="N66" s="50"/>
      <c r="O66" s="50"/>
      <c r="P66" s="54"/>
      <c r="Q66" s="50"/>
      <c r="R66" s="50"/>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42">
        <f>ROUND(total_amount_ba($B$2,$D$2,D66,F66,J66,K66,M66),0)</f>
        <v>4685</v>
      </c>
      <c r="BB66" s="55">
        <f>BA66+SUM(N66:AZ66)</f>
        <v>4685</v>
      </c>
      <c r="BC66" s="56" t="str">
        <f>SpellNumber(L66,BB66)</f>
        <v>INR  Four Thousand Six Hundred &amp; Eighty Five  Only</v>
      </c>
      <c r="IA66" s="22">
        <v>7.04</v>
      </c>
      <c r="IB66" s="22" t="s">
        <v>122</v>
      </c>
      <c r="IC66" s="22" t="s">
        <v>194</v>
      </c>
      <c r="ID66" s="22">
        <v>6</v>
      </c>
      <c r="IE66" s="23" t="s">
        <v>52</v>
      </c>
      <c r="IF66" s="23"/>
      <c r="IG66" s="23"/>
      <c r="IH66" s="23"/>
      <c r="II66" s="23"/>
    </row>
    <row r="67" spans="1:243" s="22" customFormat="1" ht="15.75">
      <c r="A67" s="66">
        <v>8</v>
      </c>
      <c r="B67" s="67" t="s">
        <v>123</v>
      </c>
      <c r="C67" s="39" t="s">
        <v>195</v>
      </c>
      <c r="D67" s="73"/>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5"/>
      <c r="IA67" s="22">
        <v>8</v>
      </c>
      <c r="IB67" s="22" t="s">
        <v>123</v>
      </c>
      <c r="IC67" s="22" t="s">
        <v>195</v>
      </c>
      <c r="IE67" s="23"/>
      <c r="IF67" s="23"/>
      <c r="IG67" s="23"/>
      <c r="IH67" s="23"/>
      <c r="II67" s="23"/>
    </row>
    <row r="68" spans="1:243" s="22" customFormat="1" ht="71.25">
      <c r="A68" s="66">
        <v>8.01</v>
      </c>
      <c r="B68" s="67" t="s">
        <v>124</v>
      </c>
      <c r="C68" s="39" t="s">
        <v>196</v>
      </c>
      <c r="D68" s="73"/>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5"/>
      <c r="IA68" s="22">
        <v>8.01</v>
      </c>
      <c r="IB68" s="22" t="s">
        <v>124</v>
      </c>
      <c r="IC68" s="22" t="s">
        <v>196</v>
      </c>
      <c r="IE68" s="23"/>
      <c r="IF68" s="23"/>
      <c r="IG68" s="23"/>
      <c r="IH68" s="23"/>
      <c r="II68" s="23"/>
    </row>
    <row r="69" spans="1:243" s="22" customFormat="1" ht="28.5">
      <c r="A69" s="66">
        <v>8.02</v>
      </c>
      <c r="B69" s="67" t="s">
        <v>125</v>
      </c>
      <c r="C69" s="39" t="s">
        <v>197</v>
      </c>
      <c r="D69" s="68">
        <v>1</v>
      </c>
      <c r="E69" s="69" t="s">
        <v>65</v>
      </c>
      <c r="F69" s="70">
        <v>329.37</v>
      </c>
      <c r="G69" s="40"/>
      <c r="H69" s="24"/>
      <c r="I69" s="47" t="s">
        <v>38</v>
      </c>
      <c r="J69" s="48">
        <f>IF(I69="Less(-)",-1,1)</f>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9"/>
      <c r="BA69" s="42">
        <f>ROUND(total_amount_ba($B$2,$D$2,D69,F69,J69,K69,M69),0)</f>
        <v>329</v>
      </c>
      <c r="BB69" s="60">
        <f>BA69+SUM(N69:AZ69)</f>
        <v>329</v>
      </c>
      <c r="BC69" s="56" t="str">
        <f>SpellNumber(L69,BB69)</f>
        <v>INR  Three Hundred &amp; Twenty Nine  Only</v>
      </c>
      <c r="IA69" s="22">
        <v>8.02</v>
      </c>
      <c r="IB69" s="22" t="s">
        <v>125</v>
      </c>
      <c r="IC69" s="22" t="s">
        <v>197</v>
      </c>
      <c r="ID69" s="22">
        <v>1</v>
      </c>
      <c r="IE69" s="23" t="s">
        <v>65</v>
      </c>
      <c r="IF69" s="23"/>
      <c r="IG69" s="23"/>
      <c r="IH69" s="23"/>
      <c r="II69" s="23"/>
    </row>
    <row r="70" spans="1:243" s="22" customFormat="1" ht="15.75">
      <c r="A70" s="66">
        <v>9</v>
      </c>
      <c r="B70" s="67" t="s">
        <v>126</v>
      </c>
      <c r="C70" s="39" t="s">
        <v>198</v>
      </c>
      <c r="D70" s="73"/>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5"/>
      <c r="IA70" s="22">
        <v>9</v>
      </c>
      <c r="IB70" s="22" t="s">
        <v>126</v>
      </c>
      <c r="IC70" s="22" t="s">
        <v>198</v>
      </c>
      <c r="IE70" s="23"/>
      <c r="IF70" s="23"/>
      <c r="IG70" s="23"/>
      <c r="IH70" s="23"/>
      <c r="II70" s="23"/>
    </row>
    <row r="71" spans="1:243" s="22" customFormat="1" ht="55.5" customHeight="1">
      <c r="A71" s="66">
        <v>9.01</v>
      </c>
      <c r="B71" s="67" t="s">
        <v>127</v>
      </c>
      <c r="C71" s="39" t="s">
        <v>199</v>
      </c>
      <c r="D71" s="73"/>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5"/>
      <c r="IA71" s="22">
        <v>9.01</v>
      </c>
      <c r="IB71" s="22" t="s">
        <v>127</v>
      </c>
      <c r="IC71" s="22" t="s">
        <v>199</v>
      </c>
      <c r="IE71" s="23"/>
      <c r="IF71" s="23"/>
      <c r="IG71" s="23"/>
      <c r="IH71" s="23"/>
      <c r="II71" s="23"/>
    </row>
    <row r="72" spans="1:243" s="22" customFormat="1" ht="28.5">
      <c r="A72" s="66">
        <v>9.02</v>
      </c>
      <c r="B72" s="67" t="s">
        <v>128</v>
      </c>
      <c r="C72" s="39" t="s">
        <v>200</v>
      </c>
      <c r="D72" s="68">
        <v>3</v>
      </c>
      <c r="E72" s="69" t="s">
        <v>65</v>
      </c>
      <c r="F72" s="70">
        <v>3052.95</v>
      </c>
      <c r="G72" s="40"/>
      <c r="H72" s="24"/>
      <c r="I72" s="47" t="s">
        <v>38</v>
      </c>
      <c r="J72" s="48">
        <f>IF(I72="Less(-)",-1,1)</f>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9"/>
      <c r="BA72" s="42">
        <f>ROUND(total_amount_ba($B$2,$D$2,D72,F72,J72,K72,M72),0)</f>
        <v>9159</v>
      </c>
      <c r="BB72" s="60">
        <f>BA72+SUM(N72:AZ72)</f>
        <v>9159</v>
      </c>
      <c r="BC72" s="56" t="str">
        <f>SpellNumber(L72,BB72)</f>
        <v>INR  Nine Thousand One Hundred &amp; Fifty Nine  Only</v>
      </c>
      <c r="IA72" s="22">
        <v>9.02</v>
      </c>
      <c r="IB72" s="22" t="s">
        <v>128</v>
      </c>
      <c r="IC72" s="22" t="s">
        <v>200</v>
      </c>
      <c r="ID72" s="22">
        <v>3</v>
      </c>
      <c r="IE72" s="23" t="s">
        <v>65</v>
      </c>
      <c r="IF72" s="23"/>
      <c r="IG72" s="23"/>
      <c r="IH72" s="23"/>
      <c r="II72" s="23"/>
    </row>
    <row r="73" spans="1:243" s="22" customFormat="1" ht="42.75">
      <c r="A73" s="66">
        <v>9.03</v>
      </c>
      <c r="B73" s="67" t="s">
        <v>129</v>
      </c>
      <c r="C73" s="39" t="s">
        <v>201</v>
      </c>
      <c r="D73" s="73"/>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5"/>
      <c r="IA73" s="22">
        <v>9.03</v>
      </c>
      <c r="IB73" s="22" t="s">
        <v>129</v>
      </c>
      <c r="IC73" s="22" t="s">
        <v>201</v>
      </c>
      <c r="IE73" s="23"/>
      <c r="IF73" s="23"/>
      <c r="IG73" s="23"/>
      <c r="IH73" s="23"/>
      <c r="II73" s="23"/>
    </row>
    <row r="74" spans="1:243" s="22" customFormat="1" ht="20.25" customHeight="1">
      <c r="A74" s="66">
        <v>9.04</v>
      </c>
      <c r="B74" s="67" t="s">
        <v>130</v>
      </c>
      <c r="C74" s="39" t="s">
        <v>202</v>
      </c>
      <c r="D74" s="73"/>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5"/>
      <c r="IA74" s="22">
        <v>9.04</v>
      </c>
      <c r="IB74" s="22" t="s">
        <v>130</v>
      </c>
      <c r="IC74" s="22" t="s">
        <v>202</v>
      </c>
      <c r="IE74" s="23"/>
      <c r="IF74" s="23"/>
      <c r="IG74" s="23"/>
      <c r="IH74" s="23"/>
      <c r="II74" s="23"/>
    </row>
    <row r="75" spans="1:243" s="22" customFormat="1" ht="28.5">
      <c r="A75" s="66">
        <v>9.05</v>
      </c>
      <c r="B75" s="67" t="s">
        <v>131</v>
      </c>
      <c r="C75" s="39" t="s">
        <v>203</v>
      </c>
      <c r="D75" s="68">
        <v>3</v>
      </c>
      <c r="E75" s="69" t="s">
        <v>65</v>
      </c>
      <c r="F75" s="70">
        <v>88.64</v>
      </c>
      <c r="G75" s="65">
        <v>37800</v>
      </c>
      <c r="H75" s="50"/>
      <c r="I75" s="51" t="s">
        <v>38</v>
      </c>
      <c r="J75" s="52">
        <f>IF(I75="Less(-)",-1,1)</f>
        <v>1</v>
      </c>
      <c r="K75" s="50" t="s">
        <v>39</v>
      </c>
      <c r="L75" s="50" t="s">
        <v>4</v>
      </c>
      <c r="M75" s="53"/>
      <c r="N75" s="50"/>
      <c r="O75" s="50"/>
      <c r="P75" s="54"/>
      <c r="Q75" s="50"/>
      <c r="R75" s="50"/>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42">
        <f>ROUND(total_amount_ba($B$2,$D$2,D75,F75,J75,K75,M75),0)</f>
        <v>266</v>
      </c>
      <c r="BB75" s="55">
        <f>BA75+SUM(N75:AZ75)</f>
        <v>266</v>
      </c>
      <c r="BC75" s="56" t="str">
        <f>SpellNumber(L75,BB75)</f>
        <v>INR  Two Hundred &amp; Sixty Six  Only</v>
      </c>
      <c r="IA75" s="22">
        <v>9.05</v>
      </c>
      <c r="IB75" s="22" t="s">
        <v>131</v>
      </c>
      <c r="IC75" s="22" t="s">
        <v>203</v>
      </c>
      <c r="ID75" s="22">
        <v>3</v>
      </c>
      <c r="IE75" s="23" t="s">
        <v>65</v>
      </c>
      <c r="IF75" s="23"/>
      <c r="IG75" s="23"/>
      <c r="IH75" s="23"/>
      <c r="II75" s="23"/>
    </row>
    <row r="76" spans="1:243" s="22" customFormat="1" ht="76.5" customHeight="1">
      <c r="A76" s="66">
        <v>9.06</v>
      </c>
      <c r="B76" s="67" t="s">
        <v>132</v>
      </c>
      <c r="C76" s="39" t="s">
        <v>204</v>
      </c>
      <c r="D76" s="68">
        <v>2</v>
      </c>
      <c r="E76" s="69" t="s">
        <v>65</v>
      </c>
      <c r="F76" s="70">
        <v>1124.98</v>
      </c>
      <c r="G76" s="65">
        <v>37800</v>
      </c>
      <c r="H76" s="50"/>
      <c r="I76" s="51" t="s">
        <v>38</v>
      </c>
      <c r="J76" s="52">
        <f>IF(I76="Less(-)",-1,1)</f>
        <v>1</v>
      </c>
      <c r="K76" s="50" t="s">
        <v>39</v>
      </c>
      <c r="L76" s="50" t="s">
        <v>4</v>
      </c>
      <c r="M76" s="53"/>
      <c r="N76" s="50"/>
      <c r="O76" s="50"/>
      <c r="P76" s="54"/>
      <c r="Q76" s="50"/>
      <c r="R76" s="50"/>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42">
        <f>ROUND(total_amount_ba($B$2,$D$2,D76,F76,J76,K76,M76),0)</f>
        <v>2250</v>
      </c>
      <c r="BB76" s="55">
        <f>BA76+SUM(N76:AZ76)</f>
        <v>2250</v>
      </c>
      <c r="BC76" s="56" t="str">
        <f>SpellNumber(L76,BB76)</f>
        <v>INR  Two Thousand Two Hundred &amp; Fifty  Only</v>
      </c>
      <c r="IA76" s="22">
        <v>9.06</v>
      </c>
      <c r="IB76" s="22" t="s">
        <v>132</v>
      </c>
      <c r="IC76" s="22" t="s">
        <v>204</v>
      </c>
      <c r="ID76" s="22">
        <v>2</v>
      </c>
      <c r="IE76" s="23" t="s">
        <v>65</v>
      </c>
      <c r="IF76" s="23"/>
      <c r="IG76" s="23"/>
      <c r="IH76" s="23"/>
      <c r="II76" s="23"/>
    </row>
    <row r="77" spans="1:243" s="22" customFormat="1" ht="15.75">
      <c r="A77" s="66">
        <v>10</v>
      </c>
      <c r="B77" s="67" t="s">
        <v>133</v>
      </c>
      <c r="C77" s="39" t="s">
        <v>205</v>
      </c>
      <c r="D77" s="73"/>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5"/>
      <c r="IA77" s="22">
        <v>10</v>
      </c>
      <c r="IB77" s="22" t="s">
        <v>133</v>
      </c>
      <c r="IC77" s="22" t="s">
        <v>205</v>
      </c>
      <c r="IE77" s="23"/>
      <c r="IF77" s="23"/>
      <c r="IG77" s="23"/>
      <c r="IH77" s="23"/>
      <c r="II77" s="23"/>
    </row>
    <row r="78" spans="1:243" s="22" customFormat="1" ht="71.25">
      <c r="A78" s="66">
        <v>10.01</v>
      </c>
      <c r="B78" s="67" t="s">
        <v>134</v>
      </c>
      <c r="C78" s="39" t="s">
        <v>206</v>
      </c>
      <c r="D78" s="73"/>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5"/>
      <c r="IA78" s="22">
        <v>10.01</v>
      </c>
      <c r="IB78" s="22" t="s">
        <v>134</v>
      </c>
      <c r="IC78" s="22" t="s">
        <v>206</v>
      </c>
      <c r="IE78" s="23"/>
      <c r="IF78" s="23"/>
      <c r="IG78" s="23"/>
      <c r="IH78" s="23"/>
      <c r="II78" s="23"/>
    </row>
    <row r="79" spans="1:243" s="22" customFormat="1" ht="28.5">
      <c r="A79" s="66">
        <v>10.02</v>
      </c>
      <c r="B79" s="67" t="s">
        <v>135</v>
      </c>
      <c r="C79" s="39" t="s">
        <v>207</v>
      </c>
      <c r="D79" s="68">
        <v>8</v>
      </c>
      <c r="E79" s="69" t="s">
        <v>74</v>
      </c>
      <c r="F79" s="70">
        <v>249.8</v>
      </c>
      <c r="G79" s="40"/>
      <c r="H79" s="24"/>
      <c r="I79" s="47" t="s">
        <v>38</v>
      </c>
      <c r="J79" s="48">
        <f>IF(I79="Less(-)",-1,1)</f>
        <v>1</v>
      </c>
      <c r="K79" s="24" t="s">
        <v>39</v>
      </c>
      <c r="L79" s="24" t="s">
        <v>4</v>
      </c>
      <c r="M79" s="41"/>
      <c r="N79" s="24"/>
      <c r="O79" s="24"/>
      <c r="P79" s="46"/>
      <c r="Q79" s="24"/>
      <c r="R79" s="2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59"/>
      <c r="BA79" s="42">
        <f>ROUND(total_amount_ba($B$2,$D$2,D79,F79,J79,K79,M79),0)</f>
        <v>1998</v>
      </c>
      <c r="BB79" s="60">
        <f>BA79+SUM(N79:AZ79)</f>
        <v>1998</v>
      </c>
      <c r="BC79" s="56" t="str">
        <f>SpellNumber(L79,BB79)</f>
        <v>INR  One Thousand Nine Hundred &amp; Ninety Eight  Only</v>
      </c>
      <c r="IA79" s="22">
        <v>10.02</v>
      </c>
      <c r="IB79" s="22" t="s">
        <v>135</v>
      </c>
      <c r="IC79" s="22" t="s">
        <v>207</v>
      </c>
      <c r="ID79" s="22">
        <v>8</v>
      </c>
      <c r="IE79" s="23" t="s">
        <v>74</v>
      </c>
      <c r="IF79" s="23"/>
      <c r="IG79" s="23"/>
      <c r="IH79" s="23"/>
      <c r="II79" s="23"/>
    </row>
    <row r="80" spans="1:243" s="22" customFormat="1" ht="28.5">
      <c r="A80" s="66">
        <v>10.03</v>
      </c>
      <c r="B80" s="67" t="s">
        <v>136</v>
      </c>
      <c r="C80" s="39" t="s">
        <v>208</v>
      </c>
      <c r="D80" s="68">
        <v>4</v>
      </c>
      <c r="E80" s="69" t="s">
        <v>74</v>
      </c>
      <c r="F80" s="70">
        <v>301.7</v>
      </c>
      <c r="G80" s="65">
        <v>37800</v>
      </c>
      <c r="H80" s="50"/>
      <c r="I80" s="51" t="s">
        <v>38</v>
      </c>
      <c r="J80" s="52">
        <f>IF(I80="Less(-)",-1,1)</f>
        <v>1</v>
      </c>
      <c r="K80" s="50" t="s">
        <v>39</v>
      </c>
      <c r="L80" s="50" t="s">
        <v>4</v>
      </c>
      <c r="M80" s="53"/>
      <c r="N80" s="50"/>
      <c r="O80" s="50"/>
      <c r="P80" s="54"/>
      <c r="Q80" s="50"/>
      <c r="R80" s="50"/>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42">
        <f>ROUND(total_amount_ba($B$2,$D$2,D80,F80,J80,K80,M80),0)</f>
        <v>1207</v>
      </c>
      <c r="BB80" s="55">
        <f>BA80+SUM(N80:AZ80)</f>
        <v>1207</v>
      </c>
      <c r="BC80" s="56" t="str">
        <f>SpellNumber(L80,BB80)</f>
        <v>INR  One Thousand Two Hundred &amp; Seven  Only</v>
      </c>
      <c r="IA80" s="22">
        <v>10.03</v>
      </c>
      <c r="IB80" s="22" t="s">
        <v>136</v>
      </c>
      <c r="IC80" s="22" t="s">
        <v>208</v>
      </c>
      <c r="ID80" s="22">
        <v>4</v>
      </c>
      <c r="IE80" s="23" t="s">
        <v>74</v>
      </c>
      <c r="IF80" s="23"/>
      <c r="IG80" s="23"/>
      <c r="IH80" s="23"/>
      <c r="II80" s="23"/>
    </row>
    <row r="81" spans="1:243" s="22" customFormat="1" ht="28.5">
      <c r="A81" s="66">
        <v>10.04</v>
      </c>
      <c r="B81" s="67" t="s">
        <v>137</v>
      </c>
      <c r="C81" s="39" t="s">
        <v>209</v>
      </c>
      <c r="D81" s="68">
        <v>25</v>
      </c>
      <c r="E81" s="69" t="s">
        <v>74</v>
      </c>
      <c r="F81" s="70">
        <v>560.8</v>
      </c>
      <c r="G81" s="65">
        <v>37800</v>
      </c>
      <c r="H81" s="50"/>
      <c r="I81" s="51" t="s">
        <v>38</v>
      </c>
      <c r="J81" s="52">
        <f>IF(I81="Less(-)",-1,1)</f>
        <v>1</v>
      </c>
      <c r="K81" s="50" t="s">
        <v>39</v>
      </c>
      <c r="L81" s="50" t="s">
        <v>4</v>
      </c>
      <c r="M81" s="53"/>
      <c r="N81" s="50"/>
      <c r="O81" s="50"/>
      <c r="P81" s="54"/>
      <c r="Q81" s="50"/>
      <c r="R81" s="50"/>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42">
        <f>ROUND(total_amount_ba($B$2,$D$2,D81,F81,J81,K81,M81),0)</f>
        <v>14020</v>
      </c>
      <c r="BB81" s="55">
        <f>BA81+SUM(N81:AZ81)</f>
        <v>14020</v>
      </c>
      <c r="BC81" s="56" t="str">
        <f>SpellNumber(L81,BB81)</f>
        <v>INR  Fourteen Thousand  &amp;Twenty  Only</v>
      </c>
      <c r="IA81" s="22">
        <v>10.04</v>
      </c>
      <c r="IB81" s="22" t="s">
        <v>137</v>
      </c>
      <c r="IC81" s="22" t="s">
        <v>209</v>
      </c>
      <c r="ID81" s="22">
        <v>25</v>
      </c>
      <c r="IE81" s="23" t="s">
        <v>74</v>
      </c>
      <c r="IF81" s="23"/>
      <c r="IG81" s="23"/>
      <c r="IH81" s="23"/>
      <c r="II81" s="23"/>
    </row>
    <row r="82" spans="1:243" s="22" customFormat="1" ht="60" customHeight="1">
      <c r="A82" s="66">
        <v>10.05</v>
      </c>
      <c r="B82" s="67" t="s">
        <v>138</v>
      </c>
      <c r="C82" s="39" t="s">
        <v>210</v>
      </c>
      <c r="D82" s="73"/>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5"/>
      <c r="IA82" s="22">
        <v>10.05</v>
      </c>
      <c r="IB82" s="22" t="s">
        <v>138</v>
      </c>
      <c r="IC82" s="22" t="s">
        <v>210</v>
      </c>
      <c r="IE82" s="23"/>
      <c r="IF82" s="23"/>
      <c r="IG82" s="23"/>
      <c r="IH82" s="23"/>
      <c r="II82" s="23"/>
    </row>
    <row r="83" spans="1:243" s="22" customFormat="1" ht="21" customHeight="1">
      <c r="A83" s="66">
        <v>10.06</v>
      </c>
      <c r="B83" s="67" t="s">
        <v>139</v>
      </c>
      <c r="C83" s="39" t="s">
        <v>211</v>
      </c>
      <c r="D83" s="68">
        <v>1</v>
      </c>
      <c r="E83" s="69" t="s">
        <v>65</v>
      </c>
      <c r="F83" s="70">
        <v>590.48</v>
      </c>
      <c r="G83" s="65">
        <v>37800</v>
      </c>
      <c r="H83" s="50"/>
      <c r="I83" s="51" t="s">
        <v>38</v>
      </c>
      <c r="J83" s="52">
        <f>IF(I83="Less(-)",-1,1)</f>
        <v>1</v>
      </c>
      <c r="K83" s="50" t="s">
        <v>39</v>
      </c>
      <c r="L83" s="50" t="s">
        <v>4</v>
      </c>
      <c r="M83" s="53"/>
      <c r="N83" s="50"/>
      <c r="O83" s="50"/>
      <c r="P83" s="54"/>
      <c r="Q83" s="50"/>
      <c r="R83" s="50"/>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42">
        <f>ROUND(total_amount_ba($B$2,$D$2,D83,F83,J83,K83,M83),0)</f>
        <v>590</v>
      </c>
      <c r="BB83" s="55">
        <f>BA83+SUM(N83:AZ83)</f>
        <v>590</v>
      </c>
      <c r="BC83" s="56" t="str">
        <f>SpellNumber(L83,BB83)</f>
        <v>INR  Five Hundred &amp; Ninety  Only</v>
      </c>
      <c r="IA83" s="22">
        <v>10.06</v>
      </c>
      <c r="IB83" s="22" t="s">
        <v>139</v>
      </c>
      <c r="IC83" s="22" t="s">
        <v>211</v>
      </c>
      <c r="ID83" s="22">
        <v>1</v>
      </c>
      <c r="IE83" s="23" t="s">
        <v>65</v>
      </c>
      <c r="IF83" s="23"/>
      <c r="IG83" s="23"/>
      <c r="IH83" s="23"/>
      <c r="II83" s="23"/>
    </row>
    <row r="84" spans="1:243" s="22" customFormat="1" ht="40.5" customHeight="1">
      <c r="A84" s="66">
        <v>10.07</v>
      </c>
      <c r="B84" s="67" t="s">
        <v>140</v>
      </c>
      <c r="C84" s="39" t="s">
        <v>212</v>
      </c>
      <c r="D84" s="73"/>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5"/>
      <c r="IA84" s="22">
        <v>10.07</v>
      </c>
      <c r="IB84" s="22" t="s">
        <v>140</v>
      </c>
      <c r="IC84" s="22" t="s">
        <v>212</v>
      </c>
      <c r="IE84" s="23"/>
      <c r="IF84" s="23"/>
      <c r="IG84" s="23"/>
      <c r="IH84" s="23"/>
      <c r="II84" s="23"/>
    </row>
    <row r="85" spans="1:243" s="22" customFormat="1" ht="19.5" customHeight="1">
      <c r="A85" s="66">
        <v>10.08</v>
      </c>
      <c r="B85" s="67" t="s">
        <v>141</v>
      </c>
      <c r="C85" s="39" t="s">
        <v>213</v>
      </c>
      <c r="D85" s="68">
        <v>2</v>
      </c>
      <c r="E85" s="69" t="s">
        <v>65</v>
      </c>
      <c r="F85" s="70">
        <v>403.5</v>
      </c>
      <c r="G85" s="65">
        <v>37800</v>
      </c>
      <c r="H85" s="50"/>
      <c r="I85" s="51" t="s">
        <v>38</v>
      </c>
      <c r="J85" s="52">
        <f aca="true" t="shared" si="0" ref="J85:J90">IF(I85="Less(-)",-1,1)</f>
        <v>1</v>
      </c>
      <c r="K85" s="50" t="s">
        <v>39</v>
      </c>
      <c r="L85" s="50" t="s">
        <v>4</v>
      </c>
      <c r="M85" s="53"/>
      <c r="N85" s="50"/>
      <c r="O85" s="50"/>
      <c r="P85" s="54"/>
      <c r="Q85" s="50"/>
      <c r="R85" s="50"/>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42">
        <f aca="true" t="shared" si="1" ref="BA85:BA90">ROUND(total_amount_ba($B$2,$D$2,D85,F85,J85,K85,M85),0)</f>
        <v>807</v>
      </c>
      <c r="BB85" s="55">
        <f aca="true" t="shared" si="2" ref="BB85:BB90">BA85+SUM(N85:AZ85)</f>
        <v>807</v>
      </c>
      <c r="BC85" s="56" t="str">
        <f aca="true" t="shared" si="3" ref="BC85:BC90">SpellNumber(L85,BB85)</f>
        <v>INR  Eight Hundred &amp; Seven  Only</v>
      </c>
      <c r="IA85" s="22">
        <v>10.08</v>
      </c>
      <c r="IB85" s="22" t="s">
        <v>141</v>
      </c>
      <c r="IC85" s="22" t="s">
        <v>213</v>
      </c>
      <c r="ID85" s="22">
        <v>2</v>
      </c>
      <c r="IE85" s="23" t="s">
        <v>65</v>
      </c>
      <c r="IF85" s="23"/>
      <c r="IG85" s="23"/>
      <c r="IH85" s="23"/>
      <c r="II85" s="23"/>
    </row>
    <row r="86" spans="1:243" s="22" customFormat="1" ht="99.75">
      <c r="A86" s="66">
        <v>10.09</v>
      </c>
      <c r="B86" s="67" t="s">
        <v>142</v>
      </c>
      <c r="C86" s="39" t="s">
        <v>214</v>
      </c>
      <c r="D86" s="73"/>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5"/>
      <c r="IA86" s="22">
        <v>10.09</v>
      </c>
      <c r="IB86" s="22" t="s">
        <v>142</v>
      </c>
      <c r="IC86" s="22" t="s">
        <v>214</v>
      </c>
      <c r="IE86" s="23"/>
      <c r="IF86" s="23"/>
      <c r="IG86" s="23"/>
      <c r="IH86" s="23"/>
      <c r="II86" s="23"/>
    </row>
    <row r="87" spans="1:243" s="22" customFormat="1" ht="28.5">
      <c r="A87" s="70">
        <v>10.1</v>
      </c>
      <c r="B87" s="67" t="s">
        <v>143</v>
      </c>
      <c r="C87" s="39" t="s">
        <v>215</v>
      </c>
      <c r="D87" s="68">
        <v>3</v>
      </c>
      <c r="E87" s="69" t="s">
        <v>65</v>
      </c>
      <c r="F87" s="70">
        <v>541.16</v>
      </c>
      <c r="G87" s="65">
        <v>37800</v>
      </c>
      <c r="H87" s="50"/>
      <c r="I87" s="51" t="s">
        <v>38</v>
      </c>
      <c r="J87" s="52">
        <f t="shared" si="0"/>
        <v>1</v>
      </c>
      <c r="K87" s="50" t="s">
        <v>39</v>
      </c>
      <c r="L87" s="50" t="s">
        <v>4</v>
      </c>
      <c r="M87" s="53"/>
      <c r="N87" s="50"/>
      <c r="O87" s="50"/>
      <c r="P87" s="54"/>
      <c r="Q87" s="50"/>
      <c r="R87" s="50"/>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42">
        <f t="shared" si="1"/>
        <v>1623</v>
      </c>
      <c r="BB87" s="55">
        <f t="shared" si="2"/>
        <v>1623</v>
      </c>
      <c r="BC87" s="56" t="str">
        <f t="shared" si="3"/>
        <v>INR  One Thousand Six Hundred &amp; Twenty Three  Only</v>
      </c>
      <c r="IA87" s="22">
        <v>10.1</v>
      </c>
      <c r="IB87" s="22" t="s">
        <v>143</v>
      </c>
      <c r="IC87" s="22" t="s">
        <v>215</v>
      </c>
      <c r="ID87" s="22">
        <v>3</v>
      </c>
      <c r="IE87" s="23" t="s">
        <v>65</v>
      </c>
      <c r="IF87" s="23"/>
      <c r="IG87" s="23"/>
      <c r="IH87" s="23"/>
      <c r="II87" s="23"/>
    </row>
    <row r="88" spans="1:243" s="22" customFormat="1" ht="27" customHeight="1">
      <c r="A88" s="66">
        <v>10.11</v>
      </c>
      <c r="B88" s="67" t="s">
        <v>141</v>
      </c>
      <c r="C88" s="39" t="s">
        <v>216</v>
      </c>
      <c r="D88" s="68">
        <v>3</v>
      </c>
      <c r="E88" s="69" t="s">
        <v>65</v>
      </c>
      <c r="F88" s="70">
        <v>563.48</v>
      </c>
      <c r="G88" s="65">
        <v>37800</v>
      </c>
      <c r="H88" s="50"/>
      <c r="I88" s="51" t="s">
        <v>38</v>
      </c>
      <c r="J88" s="52">
        <f t="shared" si="0"/>
        <v>1</v>
      </c>
      <c r="K88" s="50" t="s">
        <v>39</v>
      </c>
      <c r="L88" s="50" t="s">
        <v>4</v>
      </c>
      <c r="M88" s="53"/>
      <c r="N88" s="50"/>
      <c r="O88" s="50"/>
      <c r="P88" s="54"/>
      <c r="Q88" s="50"/>
      <c r="R88" s="50"/>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42">
        <f t="shared" si="1"/>
        <v>1690</v>
      </c>
      <c r="BB88" s="55">
        <f t="shared" si="2"/>
        <v>1690</v>
      </c>
      <c r="BC88" s="56" t="str">
        <f t="shared" si="3"/>
        <v>INR  One Thousand Six Hundred &amp; Ninety  Only</v>
      </c>
      <c r="IA88" s="22">
        <v>10.11</v>
      </c>
      <c r="IB88" s="22" t="s">
        <v>141</v>
      </c>
      <c r="IC88" s="22" t="s">
        <v>216</v>
      </c>
      <c r="ID88" s="22">
        <v>3</v>
      </c>
      <c r="IE88" s="23" t="s">
        <v>65</v>
      </c>
      <c r="IF88" s="23"/>
      <c r="IG88" s="23"/>
      <c r="IH88" s="23"/>
      <c r="II88" s="23"/>
    </row>
    <row r="89" spans="1:243" s="22" customFormat="1" ht="57">
      <c r="A89" s="66">
        <v>10.12</v>
      </c>
      <c r="B89" s="67" t="s">
        <v>144</v>
      </c>
      <c r="C89" s="39" t="s">
        <v>217</v>
      </c>
      <c r="D89" s="73"/>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5"/>
      <c r="IA89" s="22">
        <v>10.12</v>
      </c>
      <c r="IB89" s="22" t="s">
        <v>144</v>
      </c>
      <c r="IC89" s="22" t="s">
        <v>217</v>
      </c>
      <c r="IE89" s="23"/>
      <c r="IF89" s="23"/>
      <c r="IG89" s="23"/>
      <c r="IH89" s="23"/>
      <c r="II89" s="23"/>
    </row>
    <row r="90" spans="1:243" s="22" customFormat="1" ht="15.75" customHeight="1">
      <c r="A90" s="66">
        <v>10.13</v>
      </c>
      <c r="B90" s="67" t="s">
        <v>143</v>
      </c>
      <c r="C90" s="39" t="s">
        <v>218</v>
      </c>
      <c r="D90" s="68">
        <v>3</v>
      </c>
      <c r="E90" s="69" t="s">
        <v>65</v>
      </c>
      <c r="F90" s="70">
        <v>484.3</v>
      </c>
      <c r="G90" s="65">
        <v>37800</v>
      </c>
      <c r="H90" s="50"/>
      <c r="I90" s="51" t="s">
        <v>38</v>
      </c>
      <c r="J90" s="52">
        <f t="shared" si="0"/>
        <v>1</v>
      </c>
      <c r="K90" s="50" t="s">
        <v>39</v>
      </c>
      <c r="L90" s="50" t="s">
        <v>4</v>
      </c>
      <c r="M90" s="53"/>
      <c r="N90" s="50"/>
      <c r="O90" s="50"/>
      <c r="P90" s="54"/>
      <c r="Q90" s="50"/>
      <c r="R90" s="50"/>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42">
        <f t="shared" si="1"/>
        <v>1453</v>
      </c>
      <c r="BB90" s="55">
        <f t="shared" si="2"/>
        <v>1453</v>
      </c>
      <c r="BC90" s="56" t="str">
        <f t="shared" si="3"/>
        <v>INR  One Thousand Four Hundred &amp; Fifty Three  Only</v>
      </c>
      <c r="IA90" s="22">
        <v>10.13</v>
      </c>
      <c r="IB90" s="22" t="s">
        <v>143</v>
      </c>
      <c r="IC90" s="22" t="s">
        <v>218</v>
      </c>
      <c r="ID90" s="22">
        <v>3</v>
      </c>
      <c r="IE90" s="23" t="s">
        <v>65</v>
      </c>
      <c r="IF90" s="23"/>
      <c r="IG90" s="23"/>
      <c r="IH90" s="23"/>
      <c r="II90" s="23"/>
    </row>
    <row r="91" spans="1:243" s="22" customFormat="1" ht="57">
      <c r="A91" s="66">
        <v>10.14</v>
      </c>
      <c r="B91" s="67" t="s">
        <v>145</v>
      </c>
      <c r="C91" s="39" t="s">
        <v>219</v>
      </c>
      <c r="D91" s="73"/>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5"/>
      <c r="IA91" s="22">
        <v>10.14</v>
      </c>
      <c r="IB91" s="22" t="s">
        <v>145</v>
      </c>
      <c r="IC91" s="22" t="s">
        <v>219</v>
      </c>
      <c r="IE91" s="23"/>
      <c r="IF91" s="23"/>
      <c r="IG91" s="23"/>
      <c r="IH91" s="23"/>
      <c r="II91" s="23"/>
    </row>
    <row r="92" spans="1:243" s="22" customFormat="1" ht="28.5">
      <c r="A92" s="66">
        <v>10.15</v>
      </c>
      <c r="B92" s="67" t="s">
        <v>143</v>
      </c>
      <c r="C92" s="39" t="s">
        <v>220</v>
      </c>
      <c r="D92" s="68">
        <v>3</v>
      </c>
      <c r="E92" s="69" t="s">
        <v>65</v>
      </c>
      <c r="F92" s="70">
        <v>531.56</v>
      </c>
      <c r="G92" s="65">
        <v>37800</v>
      </c>
      <c r="H92" s="50"/>
      <c r="I92" s="51" t="s">
        <v>38</v>
      </c>
      <c r="J92" s="52">
        <f>IF(I92="Less(-)",-1,1)</f>
        <v>1</v>
      </c>
      <c r="K92" s="50" t="s">
        <v>39</v>
      </c>
      <c r="L92" s="50" t="s">
        <v>4</v>
      </c>
      <c r="M92" s="53"/>
      <c r="N92" s="50"/>
      <c r="O92" s="50"/>
      <c r="P92" s="54"/>
      <c r="Q92" s="50"/>
      <c r="R92" s="50"/>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42">
        <f>ROUND(total_amount_ba($B$2,$D$2,D92,F92,J92,K92,M92),0)</f>
        <v>1595</v>
      </c>
      <c r="BB92" s="55">
        <f>BA92+SUM(N92:AZ92)</f>
        <v>1595</v>
      </c>
      <c r="BC92" s="56" t="str">
        <f>SpellNumber(L92,BB92)</f>
        <v>INR  One Thousand Five Hundred &amp; Ninety Five  Only</v>
      </c>
      <c r="IA92" s="22">
        <v>10.15</v>
      </c>
      <c r="IB92" s="22" t="s">
        <v>143</v>
      </c>
      <c r="IC92" s="22" t="s">
        <v>220</v>
      </c>
      <c r="ID92" s="22">
        <v>3</v>
      </c>
      <c r="IE92" s="23" t="s">
        <v>65</v>
      </c>
      <c r="IF92" s="23"/>
      <c r="IG92" s="23"/>
      <c r="IH92" s="23"/>
      <c r="II92" s="23"/>
    </row>
    <row r="93" spans="1:243" s="22" customFormat="1" ht="15.75">
      <c r="A93" s="66">
        <v>11</v>
      </c>
      <c r="B93" s="67" t="s">
        <v>87</v>
      </c>
      <c r="C93" s="39" t="s">
        <v>221</v>
      </c>
      <c r="D93" s="73"/>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5"/>
      <c r="IA93" s="22">
        <v>11</v>
      </c>
      <c r="IB93" s="22" t="s">
        <v>87</v>
      </c>
      <c r="IC93" s="22" t="s">
        <v>221</v>
      </c>
      <c r="IE93" s="23"/>
      <c r="IF93" s="23"/>
      <c r="IG93" s="23"/>
      <c r="IH93" s="23"/>
      <c r="II93" s="23"/>
    </row>
    <row r="94" spans="1:243" s="22" customFormat="1" ht="130.5" customHeight="1">
      <c r="A94" s="66">
        <v>11.01</v>
      </c>
      <c r="B94" s="67" t="s">
        <v>146</v>
      </c>
      <c r="C94" s="39" t="s">
        <v>222</v>
      </c>
      <c r="D94" s="68">
        <v>41</v>
      </c>
      <c r="E94" s="69" t="s">
        <v>148</v>
      </c>
      <c r="F94" s="70">
        <v>542.74</v>
      </c>
      <c r="G94" s="65">
        <v>37800</v>
      </c>
      <c r="H94" s="50"/>
      <c r="I94" s="51" t="s">
        <v>38</v>
      </c>
      <c r="J94" s="52">
        <f>IF(I94="Less(-)",-1,1)</f>
        <v>1</v>
      </c>
      <c r="K94" s="50" t="s">
        <v>39</v>
      </c>
      <c r="L94" s="50" t="s">
        <v>4</v>
      </c>
      <c r="M94" s="53"/>
      <c r="N94" s="50"/>
      <c r="O94" s="50"/>
      <c r="P94" s="54"/>
      <c r="Q94" s="50"/>
      <c r="R94" s="50"/>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42">
        <f>ROUND(total_amount_ba($B$2,$D$2,D94,F94,J94,K94,M94),0)</f>
        <v>22252</v>
      </c>
      <c r="BB94" s="55">
        <f>BA94+SUM(N94:AZ94)</f>
        <v>22252</v>
      </c>
      <c r="BC94" s="56" t="str">
        <f>SpellNumber(L94,BB94)</f>
        <v>INR  Twenty Two Thousand Two Hundred &amp; Fifty Two  Only</v>
      </c>
      <c r="IA94" s="22">
        <v>11.01</v>
      </c>
      <c r="IB94" s="22" t="s">
        <v>146</v>
      </c>
      <c r="IC94" s="22" t="s">
        <v>222</v>
      </c>
      <c r="ID94" s="22">
        <v>41</v>
      </c>
      <c r="IE94" s="23" t="s">
        <v>148</v>
      </c>
      <c r="IF94" s="23"/>
      <c r="IG94" s="23"/>
      <c r="IH94" s="23"/>
      <c r="II94" s="23"/>
    </row>
    <row r="95" spans="1:243" s="22" customFormat="1" ht="45.75" customHeight="1">
      <c r="A95" s="66">
        <v>11.02</v>
      </c>
      <c r="B95" s="67" t="s">
        <v>147</v>
      </c>
      <c r="C95" s="39" t="s">
        <v>223</v>
      </c>
      <c r="D95" s="68">
        <v>41</v>
      </c>
      <c r="E95" s="69" t="s">
        <v>148</v>
      </c>
      <c r="F95" s="70">
        <v>42.26</v>
      </c>
      <c r="G95" s="65">
        <v>37800</v>
      </c>
      <c r="H95" s="50"/>
      <c r="I95" s="51" t="s">
        <v>38</v>
      </c>
      <c r="J95" s="52">
        <f>IF(I95="Less(-)",-1,1)</f>
        <v>1</v>
      </c>
      <c r="K95" s="50" t="s">
        <v>39</v>
      </c>
      <c r="L95" s="50" t="s">
        <v>4</v>
      </c>
      <c r="M95" s="53"/>
      <c r="N95" s="50"/>
      <c r="O95" s="50"/>
      <c r="P95" s="54"/>
      <c r="Q95" s="50"/>
      <c r="R95" s="50"/>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42">
        <f>ROUND(total_amount_ba($B$2,$D$2,D95,F95,J95,K95,M95),0)</f>
        <v>1733</v>
      </c>
      <c r="BB95" s="55">
        <f>BA95+SUM(N95:AZ95)</f>
        <v>1733</v>
      </c>
      <c r="BC95" s="56" t="str">
        <f>SpellNumber(L95,BB95)</f>
        <v>INR  One Thousand Seven Hundred &amp; Thirty Three  Only</v>
      </c>
      <c r="IA95" s="22">
        <v>11.02</v>
      </c>
      <c r="IB95" s="72" t="s">
        <v>147</v>
      </c>
      <c r="IC95" s="22" t="s">
        <v>223</v>
      </c>
      <c r="ID95" s="22">
        <v>41</v>
      </c>
      <c r="IE95" s="23" t="s">
        <v>148</v>
      </c>
      <c r="IF95" s="23"/>
      <c r="IG95" s="23"/>
      <c r="IH95" s="23"/>
      <c r="II95" s="23"/>
    </row>
    <row r="96" spans="1:55" ht="28.5">
      <c r="A96" s="25" t="s">
        <v>46</v>
      </c>
      <c r="B96" s="26"/>
      <c r="C96" s="27"/>
      <c r="D96" s="43"/>
      <c r="E96" s="43"/>
      <c r="F96" s="43"/>
      <c r="G96" s="43"/>
      <c r="H96" s="61"/>
      <c r="I96" s="61"/>
      <c r="J96" s="61"/>
      <c r="K96" s="61"/>
      <c r="L96" s="6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63">
        <f>SUM(BA13:BA95)</f>
        <v>300335</v>
      </c>
      <c r="BB96" s="64">
        <f>SUM(BB13:BB95)</f>
        <v>300335</v>
      </c>
      <c r="BC96" s="56" t="str">
        <f>SpellNumber(L96,BB96)</f>
        <v>  Three Lakh Three Hundred &amp; Thirty Five  Only</v>
      </c>
    </row>
    <row r="97" spans="1:55" ht="27.75" customHeight="1">
      <c r="A97" s="26" t="s">
        <v>47</v>
      </c>
      <c r="B97" s="28"/>
      <c r="C97" s="29"/>
      <c r="D97" s="30"/>
      <c r="E97" s="44" t="s">
        <v>54</v>
      </c>
      <c r="F97" s="45"/>
      <c r="G97" s="31"/>
      <c r="H97" s="32"/>
      <c r="I97" s="32"/>
      <c r="J97" s="32"/>
      <c r="K97" s="33"/>
      <c r="L97" s="34"/>
      <c r="M97" s="35"/>
      <c r="N97" s="36"/>
      <c r="O97" s="22"/>
      <c r="P97" s="22"/>
      <c r="Q97" s="22"/>
      <c r="R97" s="22"/>
      <c r="S97" s="22"/>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7">
        <f>IF(ISBLANK(F97),0,IF(E97="Excess (+)",ROUND(BA96+(BA96*F97),2),IF(E97="Less (-)",ROUND(BA96+(BA96*F97*(-1)),2),IF(E97="At Par",BA96,0))))</f>
        <v>0</v>
      </c>
      <c r="BB97" s="38">
        <f>ROUND(BA97,0)</f>
        <v>0</v>
      </c>
      <c r="BC97" s="21" t="str">
        <f>SpellNumber($E$2,BB97)</f>
        <v>INR Zero Only</v>
      </c>
    </row>
    <row r="98" spans="1:55" ht="18">
      <c r="A98" s="25" t="s">
        <v>48</v>
      </c>
      <c r="B98" s="25"/>
      <c r="C98" s="77" t="str">
        <f>SpellNumber($E$2,BB97)</f>
        <v>INR Zero Only</v>
      </c>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row>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sheetData>
  <sheetProtection password="9E83" sheet="1"/>
  <autoFilter ref="A11:BC98"/>
  <mergeCells count="49">
    <mergeCell ref="D84:BC84"/>
    <mergeCell ref="D86:BC86"/>
    <mergeCell ref="D63:BC63"/>
    <mergeCell ref="D65:BC65"/>
    <mergeCell ref="D67:BC67"/>
    <mergeCell ref="D68:BC68"/>
    <mergeCell ref="D89:BC89"/>
    <mergeCell ref="D91:BC91"/>
    <mergeCell ref="D93:BC93"/>
    <mergeCell ref="D70:BC70"/>
    <mergeCell ref="D71:BC71"/>
    <mergeCell ref="D74:BC74"/>
    <mergeCell ref="D78:BC78"/>
    <mergeCell ref="D73:BC73"/>
    <mergeCell ref="D77:BC77"/>
    <mergeCell ref="D82:BC82"/>
    <mergeCell ref="D49:BC49"/>
    <mergeCell ref="D50:BC50"/>
    <mergeCell ref="D52:BC52"/>
    <mergeCell ref="D54:BC54"/>
    <mergeCell ref="D56:BC56"/>
    <mergeCell ref="D60:BC60"/>
    <mergeCell ref="D62:BC62"/>
    <mergeCell ref="D29:BC29"/>
    <mergeCell ref="D31:BC31"/>
    <mergeCell ref="D34:BC34"/>
    <mergeCell ref="D37:BC37"/>
    <mergeCell ref="D39:BC39"/>
    <mergeCell ref="D41:BC41"/>
    <mergeCell ref="D43:BC43"/>
    <mergeCell ref="D46:BC46"/>
    <mergeCell ref="D47:BC47"/>
    <mergeCell ref="D28:BC28"/>
    <mergeCell ref="A9:BC9"/>
    <mergeCell ref="C98:BC98"/>
    <mergeCell ref="A1:L1"/>
    <mergeCell ref="A4:BC4"/>
    <mergeCell ref="A5:BC5"/>
    <mergeCell ref="A6:BC6"/>
    <mergeCell ref="A7:BC7"/>
    <mergeCell ref="B8:BC8"/>
    <mergeCell ref="D13:BC13"/>
    <mergeCell ref="D15:BC15"/>
    <mergeCell ref="D19:BC19"/>
    <mergeCell ref="D20:BC20"/>
    <mergeCell ref="D22:BC22"/>
    <mergeCell ref="D24:BC24"/>
    <mergeCell ref="D17:BC17"/>
    <mergeCell ref="D23:BC23"/>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7">
      <formula1>IF(E97="Select",-1,IF(E97="At Par",0,0))</formula1>
      <formula2>IF(E97="Select",-1,IF(E97="At Par",0,0.99))</formula2>
    </dataValidation>
    <dataValidation type="list" allowBlank="1" showErrorMessage="1" sqref="E9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7">
      <formula1>0</formula1>
      <formula2>99.9</formula2>
    </dataValidation>
    <dataValidation type="list" allowBlank="1" showErrorMessage="1" sqref="D13 K14 D15 K16 D17 K18 D19:D20 K21 D22:D24 K25:K27 D28:D29 K30 D31 K32:K33 D34 K35:K36 D37 K38 D39 K40 D41 K42 D43 K44:K45 D46:D47 K48 D49:D50 K51 D52 K53 D54 K55 D56 K57:K59 D60 K61 D62:D63 K64 D65 K66 D67:D68 K69 D70:D71 K72 D73:D74 K75:K76 D77:D78 K79:K81 D82 K83 D84 K85 D86 K87:K88 D89 K90 D91 K92 K94:K95 D9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G16:H16 G18:H18 G21:H21 G25:H27 G30:H30 G32:H33 G35:H36 G38:H38 G40:H40 G42:H42 G44:H45 G48:H48 G51:H51 G53:H53 G55:H55 G57:H59 G61:H61 G64:H64 G66:H66 G69:H69 G72:H72 G75:H76 G79:H81 G83:H83 G85:H85 G87:H88 G90:H90 G92:H92 G94:H95">
      <formula1>0</formula1>
      <formula2>999999999999999</formula2>
    </dataValidation>
    <dataValidation allowBlank="1" showInputMessage="1" showErrorMessage="1" promptTitle="Addition / Deduction" prompt="Please Choose the correct One" sqref="J14 J16 J18 J21 J25:J27 J30 J32:J33 J35:J36 J38 J40 J42 J44:J45 J48 J51 J53 J55 J57:J59 J61 J64 J66 J69 J72 J75:J76 J79:J81 J83 J85 J87:J88 J90 J92 J94:J95">
      <formula1>0</formula1>
      <formula2>0</formula2>
    </dataValidation>
    <dataValidation type="list" showErrorMessage="1" sqref="I14 I16 I18 I21 I25:I27 I30 I32:I33 I35:I36 I38 I40 I42 I44:I45 I48 I51 I53 I55 I57:I59 I61 I64 I66 I69 I72 I75:I76 I79:I81 I83 I85 I87:I88 I90 I92 I94:I9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6:O16 N18:O18 N21:O21 N25:O27 N30:O30 N32:O33 N35:O36 N38:O38 N40:O40 N42:O42 N44:O45 N48:O48 N51:O51 N53:O53 N55:O55 N57:O59 N61:O61 N64:O64 N66:O66 N69:O69 N72:O72 N75:O76 N79:O81 N83:O83 N85:O85 N87:O88 N90:O90 N92:O92 N94:O9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 R18 R21 R25:R27 R30 R32:R33 R35:R36 R38 R40 R42 R44:R45 R48 R51 R53 R55 R57:R59 R61 R64 R66 R69 R72 R75:R76 R79:R81 R83 R85 R87:R88 R90 R92 R94:R9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 Q18 Q21 Q25:Q27 Q30 Q32:Q33 Q35:Q36 Q38 Q40 Q42 Q44:Q45 Q48 Q51 Q53 Q55 Q57:Q59 Q61 Q64 Q66 Q69 Q72 Q75:Q76 Q79:Q81 Q83 Q85 Q87:Q88 Q90 Q92 Q94:Q9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18 M21 M25:M27 M30 M32:M33 M35:M36 M38 M40 M42 M44:M45 M48 M51 M53 M55 M57:M59 M61 M64 M66 M69 M72 M75:M76 M79:M81 M83 M85 M87:M88 M90 M92 M94:M95">
      <formula1>0</formula1>
      <formula2>999999999999999</formula2>
    </dataValidation>
    <dataValidation type="decimal" allowBlank="1" showInputMessage="1" showErrorMessage="1" promptTitle="Quantity" prompt="Please enter the Quantity for this item. " errorTitle="Invalid Entry" error="Only Numeric Values are allowed. " sqref="D14 D16 D18 D21 D25:D27 D30 D32:D33 D35:D36 D38 D40 D42 D44:D45 D48 D51 D53 D55 D57:D59 D61 D64 D66 D69 D72 D75:D76 D79:D81 D83 D85 D87:D88 D90 D92 D94:D95">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16 F18 F21 F25:F27 F30 F32:F33 F35:F36 F38 F40 F42 F44:F45 F48 F51 F53 F55 F57:F59 F61 F64 F66 F69 F72 F75:F76 F79:F81 F83 F85 F87:F88 F90 F92 F94:F95">
      <formula1>0</formula1>
      <formula2>999999999999999</formula2>
    </dataValidation>
    <dataValidation type="list" allowBlank="1" showInputMessage="1" showErrorMessage="1" sqref="L90 L91 L92 L93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5 L94">
      <formula1>"INR"</formula1>
    </dataValidation>
    <dataValidation allowBlank="1" showInputMessage="1" showErrorMessage="1" promptTitle="Itemcode/Make" prompt="Please enter text" sqref="C13:C95">
      <formula1>0</formula1>
      <formula2>0</formula2>
    </dataValidation>
    <dataValidation type="decimal" allowBlank="1" showInputMessage="1" showErrorMessage="1" errorTitle="Invalid Entry" error="Only Numeric Values are allowed. " sqref="A13:A95">
      <formula1>0</formula1>
      <formula2>999999999999999</formula2>
    </dataValidation>
  </dataValidations>
  <printOptions/>
  <pageMargins left="0.2" right="0.2" top="0.75" bottom="0.7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2" t="s">
        <v>49</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2021-07-14T10:57:03Z</cp:lastPrinted>
  <dcterms:created xsi:type="dcterms:W3CDTF">2009-01-30T06:42:42Z</dcterms:created>
  <dcterms:modified xsi:type="dcterms:W3CDTF">2021-08-02T06:19:23Z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