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<sst xmlns="http://schemas.openxmlformats.org/spreadsheetml/2006/main" count="362" uniqueCount="126">
  <si>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</si>
  <si>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</si>
  <si>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</si>
  <si>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</si>
  <si>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</si>
  <si>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</si>
  <si>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</si>
  <si>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</si>
  <si>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</si>
  <si>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</si>
  <si>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</si>
  <si>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</si>
  <si>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</si>
  <si>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</si>
  <si>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</si>
  <si>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</si>
  <si>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</si>
  <si>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</si>
  <si>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</si>
  <si>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</si>
  <si>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</si>
  <si>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</si>
  <si>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</si>
  <si>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</si>
  <si>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</si>
  <si>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</si>
  <si>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</si>
  <si>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</si>
  <si>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</si>
  <si>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</si>
  <si>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</si>
  <si>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</si>
  <si>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</si>
  <si>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</si>
  <si>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</si>
  <si>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</si>
  <si>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</si>
  <si>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</si>
  <si>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</si>
  <si>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</si>
  <si>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</si>
  <si>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</si>
  <si>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</si>
  <si>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</si>
  <si>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</si>
  <si>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</si>
  <si>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</si>
  <si>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</si>
  <si>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</si>
  <si>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</si>
  <si>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</si>
  <si>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</si>
  <si>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</si>
  <si>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</si>
  <si>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</si>
  <si>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</si>
  <si>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</si>
  <si>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</si>
  <si>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</si>
  <si>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</si>
  <si>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</si>
  <si>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</si>
  <si>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</si>
  <si>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</si>
  <si>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</si>
  <si>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</si>
  <si>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FLOORING</t>
  </si>
  <si>
    <t>kg</t>
  </si>
  <si>
    <r>
      <t xml:space="preserve">TOTAL AMOUNT  
           in
     </t>
    </r>
    <r>
      <rPr>
        <b/>
        <sz val="11"/>
        <color indexed="10"/>
        <rFont val="Arial"/>
        <family val="2"/>
      </rPr>
      <t xml:space="preserve"> Rs.      P</t>
    </r>
  </si>
  <si>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</si>
  <si>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</si>
  <si>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</si>
  <si>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</si>
  <si>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</si>
  <si>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</si>
  <si>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</si>
  <si>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</si>
  <si>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</si>
  <si>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Finishing walls with Acrylic Smooth exterior paint of required shade :</t>
  </si>
  <si>
    <t>DISMANTLING AND DEMOLISHING</t>
  </si>
  <si>
    <t>metre</t>
  </si>
  <si>
    <t>Sqm</t>
  </si>
  <si>
    <t>Cement mortar 1:6 (1 cement : 6 coarse sand)</t>
  </si>
  <si>
    <t>Brick work with common burnt clay F.P.S. (non modular) bricks of class designation 7.5 in superstructure above plinth level up to floor V level in all shapes and sizes in :</t>
  </si>
  <si>
    <t>Painting with synthetic enamel paint of approved brand and manufacture of required colour to give an even shade :</t>
  </si>
  <si>
    <t>MINOR CIVIL MAINTENANCE WORK</t>
  </si>
  <si>
    <t>Rm</t>
  </si>
  <si>
    <t>Suspended floors, roofs, landings, balconies and access platform</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</si>
  <si>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</si>
  <si>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</si>
  <si>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</si>
  <si>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</si>
  <si>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</si>
  <si>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</si>
  <si>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</si>
  <si>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</si>
  <si>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</si>
  <si>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15 mm cement plaster on rough side of single or half brick wall finished with a floating coat of neat cement of mix :</t>
  </si>
  <si>
    <t>1:4 (1 cement: 4 fine sand)</t>
  </si>
  <si>
    <t>Distempering with 1st quality acrylic distemper, having VOC (Volatile Organic Compound ) content less than 50 grams/ litre, of approved brand and manufacture, including applying additional coats wherever required, to achieve even shade and colour.</t>
  </si>
  <si>
    <t>Two coats</t>
  </si>
  <si>
    <t>One or more coats on old work</t>
  </si>
  <si>
    <t>Old work (Two or more coat applied @ 1.67 ltr/ 10 sqm) on existing cement paint surface</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</si>
  <si>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</si>
  <si>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</si>
  <si>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</si>
  <si>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</si>
  <si>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</si>
  <si>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</si>
  <si>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</si>
  <si>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above 25 mm and up to 40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</si>
  <si>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</si>
  <si>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</si>
  <si>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</si>
  <si>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</si>
  <si>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</si>
  <si>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</si>
  <si>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</si>
  <si>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Providing and Fixing Expansion Joint with braker road, P U form and Silicon Sealent (Hyper Seal).</t>
  </si>
  <si>
    <t xml:space="preserve">Removing layer of bitumin felt and clearing the surface for further Hacking surface and dismantling including disposal of rubbish to the dumping ground within 50 metres lead.(based on Actual observation)
</t>
  </si>
  <si>
    <t>P/f on wall face un plastisized PVC pipe incl. Jointing with seal ring single socketed pipe 200mm dia.</t>
  </si>
  <si>
    <t>P/f on wall face UN plastisized PVC molded fittings for un plasticized PVC  pipe incl. Jointing with seal ring Band 200mm dia.</t>
  </si>
  <si>
    <t>Each</t>
  </si>
  <si>
    <t>Contract No:   04/Civil/Div-2/2021-22/02</t>
  </si>
  <si>
    <t>Name of Work: Repairing of Water proofing work at Terrace and 1st floor Corridor False Ceiling at Block-B of BSBE Building.</t>
  </si>
  <si>
    <t>Tender Inviting Authority: Superintending Engineer, IWD, IIT, Kanpur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</si>
</sst>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2" fontId="7" fillId="0" borderId="22" xfId="56" applyNumberFormat="1" applyFont="1" applyFill="1" applyBorder="1" applyAlignment="1" applyProtection="1">
      <alignment horizontal="center" vertical="top"/>
      <protection/>
    </xf>
    <xf numFmtId="2" fontId="7" fillId="0" borderId="23" xfId="56" applyNumberFormat="1" applyFont="1" applyFill="1" applyBorder="1" applyAlignment="1" applyProtection="1">
      <alignment horizontal="center" vertical="top"/>
      <protection/>
    </xf>
    <xf numFmtId="2"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7"/>
  <sheetViews>
    <sheetView showGridLines="0" zoomScale="85" zoomScaleNormal="85" zoomScalePageLayoutView="0" workbookViewId="0" topLeftCell="A1">
      <selection activeCell="BP9" sqref="BP9"/>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125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124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123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68</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69</v>
      </c>
      <c r="C13" s="39"/>
      <c r="D13" s="8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4"/>
      <c r="IA13" s="22">
        <v>1</v>
      </c>
      <c r="IB13" s="22" t="s">
        <v>69</v>
      </c>
      <c r="IE13" s="23"/>
      <c r="IF13" s="23" t="s">
        <v>34</v>
      </c>
      <c r="IG13" s="23" t="s">
        <v>35</v>
      </c>
      <c r="IH13" s="23">
        <v>10</v>
      </c>
      <c r="II13" s="23" t="s">
        <v>36</v>
      </c>
    </row>
    <row r="14" spans="1:243" s="22" customFormat="1" ht="62.25" customHeight="1">
      <c r="A14" s="66">
        <v>1.01</v>
      </c>
      <c r="B14" s="71" t="s">
        <v>70</v>
      </c>
      <c r="C14" s="39" t="s">
        <v>55</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70</v>
      </c>
      <c r="IC14" s="22" t="s">
        <v>55</v>
      </c>
      <c r="IE14" s="23"/>
      <c r="IF14" s="23" t="s">
        <v>40</v>
      </c>
      <c r="IG14" s="23" t="s">
        <v>35</v>
      </c>
      <c r="IH14" s="23">
        <v>123.223</v>
      </c>
      <c r="II14" s="23" t="s">
        <v>37</v>
      </c>
    </row>
    <row r="15" spans="1:243" s="22" customFormat="1" ht="63.75" customHeight="1">
      <c r="A15" s="66">
        <v>1.02</v>
      </c>
      <c r="B15" s="67" t="s">
        <v>71</v>
      </c>
      <c r="C15" s="39" t="s">
        <v>56</v>
      </c>
      <c r="D15" s="68">
        <v>1</v>
      </c>
      <c r="E15" s="69" t="s">
        <v>64</v>
      </c>
      <c r="F15" s="70">
        <v>6767.42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6767</v>
      </c>
      <c r="BB15" s="60">
        <f>BA15+SUM(N15:AZ15)</f>
        <v>6767</v>
      </c>
      <c r="BC15" s="56" t="str">
        <f>SpellNumber(L15,BB15)</f>
        <v>INR  Six Thousand Seven Hundred &amp; Sixty Seven  Only</v>
      </c>
      <c r="IA15" s="22">
        <v>1.02</v>
      </c>
      <c r="IB15" s="22" t="s">
        <v>71</v>
      </c>
      <c r="IC15" s="22" t="s">
        <v>56</v>
      </c>
      <c r="ID15" s="22">
        <v>1</v>
      </c>
      <c r="IE15" s="23" t="s">
        <v>64</v>
      </c>
      <c r="IF15" s="23" t="s">
        <v>41</v>
      </c>
      <c r="IG15" s="23" t="s">
        <v>42</v>
      </c>
      <c r="IH15" s="23">
        <v>213</v>
      </c>
      <c r="II15" s="23" t="s">
        <v>37</v>
      </c>
    </row>
    <row r="16" spans="1:243" s="22" customFormat="1" ht="42.75">
      <c r="A16" s="66">
        <v>1.03</v>
      </c>
      <c r="B16" s="67" t="s">
        <v>72</v>
      </c>
      <c r="C16" s="39"/>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1.03</v>
      </c>
      <c r="IB16" s="22" t="s">
        <v>72</v>
      </c>
      <c r="IE16" s="23"/>
      <c r="IF16" s="23"/>
      <c r="IG16" s="23"/>
      <c r="IH16" s="23"/>
      <c r="II16" s="23"/>
    </row>
    <row r="17" spans="1:243" s="22" customFormat="1" ht="28.5">
      <c r="A17" s="66">
        <v>1.04</v>
      </c>
      <c r="B17" s="67" t="s">
        <v>87</v>
      </c>
      <c r="C17" s="39"/>
      <c r="D17" s="68">
        <v>7</v>
      </c>
      <c r="E17" s="69" t="s">
        <v>52</v>
      </c>
      <c r="F17" s="70">
        <v>607.67</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9"/>
      <c r="BA17" s="42">
        <f>ROUND(total_amount_ba($B$2,$D$2,D17,F17,J17,K17,M17),0)</f>
        <v>4254</v>
      </c>
      <c r="BB17" s="60">
        <f>BA17+SUM(N17:AZ17)</f>
        <v>4254</v>
      </c>
      <c r="BC17" s="56" t="str">
        <f>SpellNumber(L17,BB17)</f>
        <v>INR  Four Thousand Two Hundred &amp; Fifty Four  Only</v>
      </c>
      <c r="IA17" s="22">
        <v>1.04</v>
      </c>
      <c r="IB17" s="22" t="s">
        <v>87</v>
      </c>
      <c r="ID17" s="22">
        <v>7</v>
      </c>
      <c r="IE17" s="23" t="s">
        <v>52</v>
      </c>
      <c r="IF17" s="23"/>
      <c r="IG17" s="23"/>
      <c r="IH17" s="23"/>
      <c r="II17" s="23"/>
    </row>
    <row r="18" spans="1:243" s="22" customFormat="1" ht="57">
      <c r="A18" s="66">
        <v>1.05</v>
      </c>
      <c r="B18" s="67" t="s">
        <v>73</v>
      </c>
      <c r="C18" s="39"/>
      <c r="D18" s="73"/>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5"/>
      <c r="IA18" s="22">
        <v>1.05</v>
      </c>
      <c r="IB18" s="22" t="s">
        <v>73</v>
      </c>
      <c r="IE18" s="23"/>
      <c r="IF18" s="23"/>
      <c r="IG18" s="23"/>
      <c r="IH18" s="23"/>
      <c r="II18" s="23"/>
    </row>
    <row r="19" spans="1:243" s="22" customFormat="1" ht="28.5">
      <c r="A19" s="66">
        <v>1.06</v>
      </c>
      <c r="B19" s="67" t="s">
        <v>74</v>
      </c>
      <c r="C19" s="39"/>
      <c r="D19" s="68">
        <v>150</v>
      </c>
      <c r="E19" s="69" t="s">
        <v>67</v>
      </c>
      <c r="F19" s="70">
        <v>73.21</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10982</v>
      </c>
      <c r="BB19" s="60">
        <f>BA19+SUM(N19:AZ19)</f>
        <v>10982</v>
      </c>
      <c r="BC19" s="56" t="str">
        <f>SpellNumber(L19,BB19)</f>
        <v>INR  Ten Thousand Nine Hundred &amp; Eighty Two  Only</v>
      </c>
      <c r="IA19" s="22">
        <v>1.06</v>
      </c>
      <c r="IB19" s="22" t="s">
        <v>74</v>
      </c>
      <c r="ID19" s="22">
        <v>150</v>
      </c>
      <c r="IE19" s="23" t="s">
        <v>67</v>
      </c>
      <c r="IF19" s="23"/>
      <c r="IG19" s="23"/>
      <c r="IH19" s="23"/>
      <c r="II19" s="23"/>
    </row>
    <row r="20" spans="1:243" s="22" customFormat="1" ht="30.75" customHeight="1">
      <c r="A20" s="66">
        <v>2</v>
      </c>
      <c r="B20" s="67" t="s">
        <v>75</v>
      </c>
      <c r="C20" s="39" t="s">
        <v>57</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v>
      </c>
      <c r="IB20" s="22" t="s">
        <v>75</v>
      </c>
      <c r="IC20" s="22" t="s">
        <v>57</v>
      </c>
      <c r="IE20" s="23"/>
      <c r="IF20" s="23" t="s">
        <v>34</v>
      </c>
      <c r="IG20" s="23" t="s">
        <v>43</v>
      </c>
      <c r="IH20" s="23">
        <v>10</v>
      </c>
      <c r="II20" s="23" t="s">
        <v>37</v>
      </c>
    </row>
    <row r="21" spans="1:243" s="22" customFormat="1" ht="71.25">
      <c r="A21" s="66">
        <v>2.01</v>
      </c>
      <c r="B21" s="67" t="s">
        <v>83</v>
      </c>
      <c r="C21" s="39"/>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5"/>
      <c r="IA21" s="22">
        <v>2.01</v>
      </c>
      <c r="IB21" s="22" t="s">
        <v>83</v>
      </c>
      <c r="IE21" s="23"/>
      <c r="IF21" s="23"/>
      <c r="IG21" s="23"/>
      <c r="IH21" s="23"/>
      <c r="II21" s="23"/>
    </row>
    <row r="22" spans="1:243" s="22" customFormat="1" ht="28.5">
      <c r="A22" s="66">
        <v>2.02</v>
      </c>
      <c r="B22" s="67" t="s">
        <v>82</v>
      </c>
      <c r="C22" s="39" t="s">
        <v>58</v>
      </c>
      <c r="D22" s="68">
        <v>2</v>
      </c>
      <c r="E22" s="69" t="s">
        <v>64</v>
      </c>
      <c r="F22" s="70">
        <v>6655.37</v>
      </c>
      <c r="G22" s="50"/>
      <c r="H22" s="50"/>
      <c r="I22" s="51" t="s">
        <v>38</v>
      </c>
      <c r="J22" s="52">
        <f>IF(I22="Less(-)",-1,1)</f>
        <v>1</v>
      </c>
      <c r="K22" s="50" t="s">
        <v>39</v>
      </c>
      <c r="L22" s="50" t="s">
        <v>4</v>
      </c>
      <c r="M22" s="53"/>
      <c r="N22" s="50"/>
      <c r="O22" s="50"/>
      <c r="P22" s="54"/>
      <c r="Q22" s="50"/>
      <c r="R22" s="50"/>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42">
        <f>ROUND(total_amount_ba($B$2,$D$2,D22,F22,J22,K22,M22),0)</f>
        <v>13311</v>
      </c>
      <c r="BB22" s="55">
        <f>BA22+SUM(N22:AZ22)</f>
        <v>13311</v>
      </c>
      <c r="BC22" s="56" t="str">
        <f>SpellNumber(L22,BB22)</f>
        <v>INR  Thirteen Thousand Three Hundred &amp; Eleven  Only</v>
      </c>
      <c r="IA22" s="22">
        <v>2.02</v>
      </c>
      <c r="IB22" s="22" t="s">
        <v>82</v>
      </c>
      <c r="IC22" s="22" t="s">
        <v>58</v>
      </c>
      <c r="ID22" s="22">
        <v>2</v>
      </c>
      <c r="IE22" s="23" t="s">
        <v>64</v>
      </c>
      <c r="IF22" s="23" t="s">
        <v>40</v>
      </c>
      <c r="IG22" s="23" t="s">
        <v>35</v>
      </c>
      <c r="IH22" s="23">
        <v>123.223</v>
      </c>
      <c r="II22" s="23" t="s">
        <v>37</v>
      </c>
    </row>
    <row r="23" spans="1:243" s="22" customFormat="1" ht="15.75">
      <c r="A23" s="66">
        <v>3</v>
      </c>
      <c r="B23" s="67" t="s">
        <v>66</v>
      </c>
      <c r="C23" s="39" t="s">
        <v>59</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v>
      </c>
      <c r="IB23" s="22" t="s">
        <v>66</v>
      </c>
      <c r="IC23" s="22" t="s">
        <v>59</v>
      </c>
      <c r="IE23" s="23"/>
      <c r="IF23" s="23" t="s">
        <v>44</v>
      </c>
      <c r="IG23" s="23" t="s">
        <v>45</v>
      </c>
      <c r="IH23" s="23">
        <v>10</v>
      </c>
      <c r="II23" s="23" t="s">
        <v>37</v>
      </c>
    </row>
    <row r="24" spans="1:243" s="22" customFormat="1" ht="60.75" customHeight="1">
      <c r="A24" s="66">
        <v>3.01</v>
      </c>
      <c r="B24" s="67" t="s">
        <v>88</v>
      </c>
      <c r="C24" s="39"/>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3.01</v>
      </c>
      <c r="IB24" s="22" t="s">
        <v>88</v>
      </c>
      <c r="IE24" s="23"/>
      <c r="IF24" s="23"/>
      <c r="IG24" s="23"/>
      <c r="IH24" s="23"/>
      <c r="II24" s="23"/>
    </row>
    <row r="25" spans="1:243" s="22" customFormat="1" ht="28.5">
      <c r="A25" s="66">
        <v>3.02</v>
      </c>
      <c r="B25" s="67" t="s">
        <v>89</v>
      </c>
      <c r="C25" s="39" t="s">
        <v>60</v>
      </c>
      <c r="D25" s="68">
        <v>20</v>
      </c>
      <c r="E25" s="69" t="s">
        <v>52</v>
      </c>
      <c r="F25" s="70">
        <v>1343.13</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26863</v>
      </c>
      <c r="BB25" s="60">
        <f>BA25+SUM(N25:AZ25)</f>
        <v>26863</v>
      </c>
      <c r="BC25" s="56" t="str">
        <f>SpellNumber(L25,BB25)</f>
        <v>INR  Twenty Six Thousand Eight Hundred &amp; Sixty Three  Only</v>
      </c>
      <c r="IA25" s="22">
        <v>3.02</v>
      </c>
      <c r="IB25" s="22" t="s">
        <v>89</v>
      </c>
      <c r="IC25" s="22" t="s">
        <v>60</v>
      </c>
      <c r="ID25" s="22">
        <v>20</v>
      </c>
      <c r="IE25" s="23" t="s">
        <v>52</v>
      </c>
      <c r="IF25" s="23" t="s">
        <v>41</v>
      </c>
      <c r="IG25" s="23" t="s">
        <v>42</v>
      </c>
      <c r="IH25" s="23">
        <v>213</v>
      </c>
      <c r="II25" s="23" t="s">
        <v>37</v>
      </c>
    </row>
    <row r="26" spans="1:243" s="22" customFormat="1" ht="20.25" customHeight="1">
      <c r="A26" s="66">
        <v>4</v>
      </c>
      <c r="B26" s="67" t="s">
        <v>76</v>
      </c>
      <c r="C26" s="39" t="s">
        <v>61</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4</v>
      </c>
      <c r="IB26" s="22" t="s">
        <v>76</v>
      </c>
      <c r="IC26" s="22" t="s">
        <v>61</v>
      </c>
      <c r="IE26" s="23"/>
      <c r="IF26" s="23"/>
      <c r="IG26" s="23"/>
      <c r="IH26" s="23"/>
      <c r="II26" s="23"/>
    </row>
    <row r="27" spans="1:243" s="22" customFormat="1" ht="84.75" customHeight="1">
      <c r="A27" s="66">
        <v>4.01</v>
      </c>
      <c r="B27" s="67" t="s">
        <v>90</v>
      </c>
      <c r="C27" s="39" t="s">
        <v>62</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2">
        <v>4.01</v>
      </c>
      <c r="IB27" s="22" t="s">
        <v>90</v>
      </c>
      <c r="IC27" s="22" t="s">
        <v>62</v>
      </c>
      <c r="IE27" s="23"/>
      <c r="IF27" s="23"/>
      <c r="IG27" s="23"/>
      <c r="IH27" s="23"/>
      <c r="II27" s="23"/>
    </row>
    <row r="28" spans="1:243" s="22" customFormat="1" ht="28.5">
      <c r="A28" s="66">
        <v>4.02</v>
      </c>
      <c r="B28" s="67" t="s">
        <v>91</v>
      </c>
      <c r="C28" s="39" t="s">
        <v>63</v>
      </c>
      <c r="D28" s="68">
        <v>170</v>
      </c>
      <c r="E28" s="69" t="s">
        <v>80</v>
      </c>
      <c r="F28" s="70">
        <v>208.02</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35363</v>
      </c>
      <c r="BB28" s="60">
        <f>BA28+SUM(N28:AZ28)</f>
        <v>35363</v>
      </c>
      <c r="BC28" s="56" t="str">
        <f>SpellNumber(L28,BB28)</f>
        <v>INR  Thirty Five Thousand Three Hundred &amp; Sixty Three  Only</v>
      </c>
      <c r="IA28" s="22">
        <v>4.02</v>
      </c>
      <c r="IB28" s="22" t="s">
        <v>91</v>
      </c>
      <c r="IC28" s="22" t="s">
        <v>63</v>
      </c>
      <c r="ID28" s="22">
        <v>170</v>
      </c>
      <c r="IE28" s="23" t="s">
        <v>80</v>
      </c>
      <c r="IF28" s="23"/>
      <c r="IG28" s="23"/>
      <c r="IH28" s="23"/>
      <c r="II28" s="23"/>
    </row>
    <row r="29" spans="1:243" s="22" customFormat="1" ht="142.5">
      <c r="A29" s="66">
        <v>4.03</v>
      </c>
      <c r="B29" s="67" t="s">
        <v>92</v>
      </c>
      <c r="C29" s="39"/>
      <c r="D29" s="68">
        <v>6</v>
      </c>
      <c r="E29" s="69" t="s">
        <v>65</v>
      </c>
      <c r="F29" s="70">
        <v>213.98</v>
      </c>
      <c r="G29" s="50"/>
      <c r="H29" s="50"/>
      <c r="I29" s="51" t="s">
        <v>38</v>
      </c>
      <c r="J29" s="52">
        <f>IF(I29="Less(-)",-1,1)</f>
        <v>1</v>
      </c>
      <c r="K29" s="50" t="s">
        <v>39</v>
      </c>
      <c r="L29" s="50" t="s">
        <v>4</v>
      </c>
      <c r="M29" s="53"/>
      <c r="N29" s="50"/>
      <c r="O29" s="50"/>
      <c r="P29" s="54"/>
      <c r="Q29" s="50"/>
      <c r="R29" s="50"/>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42">
        <f>ROUND(total_amount_ba($B$2,$D$2,D29,F29,J29,K29,M29),0)</f>
        <v>1284</v>
      </c>
      <c r="BB29" s="55">
        <f>BA29+SUM(N29:AZ29)</f>
        <v>1284</v>
      </c>
      <c r="BC29" s="56" t="str">
        <f>SpellNumber(L29,BB29)</f>
        <v>INR  One Thousand Two Hundred &amp; Eighty Four  Only</v>
      </c>
      <c r="IA29" s="22">
        <v>4.03</v>
      </c>
      <c r="IB29" s="22" t="s">
        <v>92</v>
      </c>
      <c r="ID29" s="22">
        <v>6</v>
      </c>
      <c r="IE29" s="23" t="s">
        <v>65</v>
      </c>
      <c r="IF29" s="23"/>
      <c r="IG29" s="23"/>
      <c r="IH29" s="23"/>
      <c r="II29" s="23"/>
    </row>
    <row r="30" spans="1:243" s="22" customFormat="1" ht="84" customHeight="1">
      <c r="A30" s="66">
        <v>4.04</v>
      </c>
      <c r="B30" s="67" t="s">
        <v>93</v>
      </c>
      <c r="C30" s="39"/>
      <c r="D30" s="73"/>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5"/>
      <c r="IA30" s="22">
        <v>4.04</v>
      </c>
      <c r="IB30" s="22" t="s">
        <v>93</v>
      </c>
      <c r="IE30" s="23"/>
      <c r="IF30" s="23"/>
      <c r="IG30" s="23"/>
      <c r="IH30" s="23"/>
      <c r="II30" s="23"/>
    </row>
    <row r="31" spans="1:243" s="22" customFormat="1" ht="23.25" customHeight="1">
      <c r="A31" s="66">
        <v>4.05</v>
      </c>
      <c r="B31" s="67" t="s">
        <v>94</v>
      </c>
      <c r="C31" s="39"/>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4.05</v>
      </c>
      <c r="IB31" s="22" t="s">
        <v>94</v>
      </c>
      <c r="IE31" s="23"/>
      <c r="IF31" s="23"/>
      <c r="IG31" s="23"/>
      <c r="IH31" s="23"/>
      <c r="II31" s="23"/>
    </row>
    <row r="32" spans="1:243" s="22" customFormat="1" ht="28.5">
      <c r="A32" s="66">
        <v>4.06</v>
      </c>
      <c r="B32" s="67" t="s">
        <v>95</v>
      </c>
      <c r="C32" s="39"/>
      <c r="D32" s="68">
        <v>6</v>
      </c>
      <c r="E32" s="69" t="s">
        <v>65</v>
      </c>
      <c r="F32" s="70">
        <v>103.28</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620</v>
      </c>
      <c r="BB32" s="60">
        <f>BA32+SUM(N32:AZ32)</f>
        <v>620</v>
      </c>
      <c r="BC32" s="56" t="str">
        <f>SpellNumber(L32,BB32)</f>
        <v>INR  Six Hundred &amp; Twenty  Only</v>
      </c>
      <c r="IA32" s="22">
        <v>4.06</v>
      </c>
      <c r="IB32" s="22" t="s">
        <v>95</v>
      </c>
      <c r="ID32" s="22">
        <v>6</v>
      </c>
      <c r="IE32" s="23" t="s">
        <v>65</v>
      </c>
      <c r="IF32" s="23"/>
      <c r="IG32" s="23"/>
      <c r="IH32" s="23"/>
      <c r="II32" s="23"/>
    </row>
    <row r="33" spans="1:243" s="22" customFormat="1" ht="24.75" customHeight="1">
      <c r="A33" s="66">
        <v>4.07</v>
      </c>
      <c r="B33" s="67" t="s">
        <v>77</v>
      </c>
      <c r="C33" s="39"/>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4.07</v>
      </c>
      <c r="IB33" s="22" t="s">
        <v>77</v>
      </c>
      <c r="IE33" s="23"/>
      <c r="IF33" s="23"/>
      <c r="IG33" s="23"/>
      <c r="IH33" s="23"/>
      <c r="II33" s="23"/>
    </row>
    <row r="34" spans="1:243" s="22" customFormat="1" ht="42.75" customHeight="1">
      <c r="A34" s="66">
        <v>4.08</v>
      </c>
      <c r="B34" s="67" t="s">
        <v>96</v>
      </c>
      <c r="C34" s="39"/>
      <c r="D34" s="68">
        <v>65</v>
      </c>
      <c r="E34" s="69" t="s">
        <v>52</v>
      </c>
      <c r="F34" s="70">
        <v>1319.11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85742</v>
      </c>
      <c r="BB34" s="60">
        <f>BA34+SUM(N34:AZ34)</f>
        <v>85742</v>
      </c>
      <c r="BC34" s="56" t="str">
        <f>SpellNumber(L34,BB34)</f>
        <v>INR  Eighty Five Thousand Seven Hundred &amp; Forty Two  Only</v>
      </c>
      <c r="IA34" s="22">
        <v>4.08</v>
      </c>
      <c r="IB34" s="22" t="s">
        <v>96</v>
      </c>
      <c r="ID34" s="22">
        <v>65</v>
      </c>
      <c r="IE34" s="23" t="s">
        <v>52</v>
      </c>
      <c r="IF34" s="23"/>
      <c r="IG34" s="23"/>
      <c r="IH34" s="23"/>
      <c r="II34" s="23"/>
    </row>
    <row r="35" spans="1:243" s="22" customFormat="1" ht="19.5" customHeight="1">
      <c r="A35" s="66">
        <v>5</v>
      </c>
      <c r="B35" s="67" t="s">
        <v>53</v>
      </c>
      <c r="C35" s="39"/>
      <c r="D35" s="73"/>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5"/>
      <c r="IA35" s="22">
        <v>5</v>
      </c>
      <c r="IB35" s="22" t="s">
        <v>53</v>
      </c>
      <c r="IE35" s="23"/>
      <c r="IF35" s="23"/>
      <c r="IG35" s="23"/>
      <c r="IH35" s="23"/>
      <c r="II35" s="23"/>
    </row>
    <row r="36" spans="1:243" s="22" customFormat="1" ht="30.75" customHeight="1">
      <c r="A36" s="66">
        <v>5.01</v>
      </c>
      <c r="B36" s="67" t="s">
        <v>97</v>
      </c>
      <c r="C36" s="39"/>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5.01</v>
      </c>
      <c r="IB36" s="22" t="s">
        <v>97</v>
      </c>
      <c r="IE36" s="23"/>
      <c r="IF36" s="23"/>
      <c r="IG36" s="23"/>
      <c r="IH36" s="23"/>
      <c r="II36" s="23"/>
    </row>
    <row r="37" spans="1:243" s="22" customFormat="1" ht="28.5">
      <c r="A37" s="66">
        <v>5.02</v>
      </c>
      <c r="B37" s="67" t="s">
        <v>98</v>
      </c>
      <c r="C37" s="39"/>
      <c r="D37" s="68">
        <v>45</v>
      </c>
      <c r="E37" s="69" t="s">
        <v>52</v>
      </c>
      <c r="F37" s="70">
        <v>323.8</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14571</v>
      </c>
      <c r="BB37" s="60">
        <f>BA37+SUM(N37:AZ37)</f>
        <v>14571</v>
      </c>
      <c r="BC37" s="56" t="str">
        <f>SpellNumber(L37,BB37)</f>
        <v>INR  Fourteen Thousand Five Hundred &amp; Seventy One  Only</v>
      </c>
      <c r="IA37" s="22">
        <v>5.02</v>
      </c>
      <c r="IB37" s="22" t="s">
        <v>98</v>
      </c>
      <c r="ID37" s="22">
        <v>45</v>
      </c>
      <c r="IE37" s="23" t="s">
        <v>52</v>
      </c>
      <c r="IF37" s="23"/>
      <c r="IG37" s="23"/>
      <c r="IH37" s="23"/>
      <c r="II37" s="23"/>
    </row>
    <row r="38" spans="1:243" s="22" customFormat="1" ht="99.75">
      <c r="A38" s="66">
        <v>5.03</v>
      </c>
      <c r="B38" s="67" t="s">
        <v>99</v>
      </c>
      <c r="C38" s="39"/>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5.03</v>
      </c>
      <c r="IB38" s="22" t="s">
        <v>99</v>
      </c>
      <c r="IE38" s="23"/>
      <c r="IF38" s="23"/>
      <c r="IG38" s="23"/>
      <c r="IH38" s="23"/>
      <c r="II38" s="23"/>
    </row>
    <row r="39" spans="1:243" s="22" customFormat="1" ht="28.5">
      <c r="A39" s="66">
        <v>5.04</v>
      </c>
      <c r="B39" s="67" t="s">
        <v>100</v>
      </c>
      <c r="C39" s="39"/>
      <c r="D39" s="68">
        <v>150</v>
      </c>
      <c r="E39" s="69" t="s">
        <v>52</v>
      </c>
      <c r="F39" s="70">
        <v>71.81</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10772</v>
      </c>
      <c r="BB39" s="60">
        <f>BA39+SUM(N39:AZ39)</f>
        <v>10772</v>
      </c>
      <c r="BC39" s="56" t="str">
        <f>SpellNumber(L39,BB39)</f>
        <v>INR  Ten Thousand Seven Hundred &amp; Seventy Two  Only</v>
      </c>
      <c r="IA39" s="22">
        <v>5.04</v>
      </c>
      <c r="IB39" s="22" t="s">
        <v>100</v>
      </c>
      <c r="ID39" s="22">
        <v>150</v>
      </c>
      <c r="IE39" s="23" t="s">
        <v>52</v>
      </c>
      <c r="IF39" s="23"/>
      <c r="IG39" s="23"/>
      <c r="IH39" s="23"/>
      <c r="II39" s="23"/>
    </row>
    <row r="40" spans="1:243" s="22" customFormat="1" ht="42.75">
      <c r="A40" s="66">
        <v>5.05</v>
      </c>
      <c r="B40" s="67" t="s">
        <v>84</v>
      </c>
      <c r="C40" s="39"/>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5"/>
      <c r="IA40" s="22">
        <v>5.05</v>
      </c>
      <c r="IB40" s="22" t="s">
        <v>84</v>
      </c>
      <c r="IE40" s="23"/>
      <c r="IF40" s="23"/>
      <c r="IG40" s="23"/>
      <c r="IH40" s="23"/>
      <c r="II40" s="23"/>
    </row>
    <row r="41" spans="1:243" s="22" customFormat="1" ht="28.5">
      <c r="A41" s="66">
        <v>5.06</v>
      </c>
      <c r="B41" s="67" t="s">
        <v>101</v>
      </c>
      <c r="C41" s="39"/>
      <c r="D41" s="68">
        <v>25</v>
      </c>
      <c r="E41" s="69" t="s">
        <v>52</v>
      </c>
      <c r="F41" s="70">
        <v>70.1</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1753</v>
      </c>
      <c r="BB41" s="60">
        <f>BA41+SUM(N41:AZ41)</f>
        <v>1753</v>
      </c>
      <c r="BC41" s="56" t="str">
        <f>SpellNumber(L41,BB41)</f>
        <v>INR  One Thousand Seven Hundred &amp; Fifty Three  Only</v>
      </c>
      <c r="IA41" s="22">
        <v>5.06</v>
      </c>
      <c r="IB41" s="22" t="s">
        <v>101</v>
      </c>
      <c r="ID41" s="22">
        <v>25</v>
      </c>
      <c r="IE41" s="23" t="s">
        <v>52</v>
      </c>
      <c r="IF41" s="23"/>
      <c r="IG41" s="23"/>
      <c r="IH41" s="23"/>
      <c r="II41" s="23"/>
    </row>
    <row r="42" spans="1:243" s="22" customFormat="1" ht="28.5">
      <c r="A42" s="66">
        <v>5.07</v>
      </c>
      <c r="B42" s="67" t="s">
        <v>78</v>
      </c>
      <c r="C42" s="39"/>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5.07</v>
      </c>
      <c r="IB42" s="22" t="s">
        <v>78</v>
      </c>
      <c r="IE42" s="23"/>
      <c r="IF42" s="23"/>
      <c r="IG42" s="23"/>
      <c r="IH42" s="23"/>
      <c r="II42" s="23"/>
    </row>
    <row r="43" spans="1:243" s="22" customFormat="1" ht="42.75">
      <c r="A43" s="66">
        <v>5.08</v>
      </c>
      <c r="B43" s="67" t="s">
        <v>102</v>
      </c>
      <c r="C43" s="39"/>
      <c r="D43" s="68">
        <v>150</v>
      </c>
      <c r="E43" s="69" t="s">
        <v>52</v>
      </c>
      <c r="F43" s="70">
        <v>87.59</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13139</v>
      </c>
      <c r="BB43" s="60">
        <f>BA43+SUM(N43:AZ43)</f>
        <v>13139</v>
      </c>
      <c r="BC43" s="56" t="str">
        <f>SpellNumber(L43,BB43)</f>
        <v>INR  Thirteen Thousand One Hundred &amp; Thirty Nine  Only</v>
      </c>
      <c r="IA43" s="22">
        <v>5.08</v>
      </c>
      <c r="IB43" s="22" t="s">
        <v>102</v>
      </c>
      <c r="ID43" s="22">
        <v>150</v>
      </c>
      <c r="IE43" s="23" t="s">
        <v>52</v>
      </c>
      <c r="IF43" s="23"/>
      <c r="IG43" s="23"/>
      <c r="IH43" s="23"/>
      <c r="II43" s="23"/>
    </row>
    <row r="44" spans="1:243" s="22" customFormat="1" ht="15.75">
      <c r="A44" s="66">
        <v>6</v>
      </c>
      <c r="B44" s="67" t="s">
        <v>103</v>
      </c>
      <c r="C44" s="39"/>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6</v>
      </c>
      <c r="IB44" s="22" t="s">
        <v>103</v>
      </c>
      <c r="IE44" s="23"/>
      <c r="IF44" s="23"/>
      <c r="IG44" s="23"/>
      <c r="IH44" s="23"/>
      <c r="II44" s="23"/>
    </row>
    <row r="45" spans="1:243" s="22" customFormat="1" ht="327.75">
      <c r="A45" s="66">
        <v>6.01</v>
      </c>
      <c r="B45" s="67" t="s">
        <v>104</v>
      </c>
      <c r="C45" s="39"/>
      <c r="D45" s="68">
        <v>100</v>
      </c>
      <c r="E45" s="69" t="s">
        <v>52</v>
      </c>
      <c r="F45" s="70">
        <v>226.17</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22617</v>
      </c>
      <c r="BB45" s="60">
        <f>BA45+SUM(N45:AZ45)</f>
        <v>22617</v>
      </c>
      <c r="BC45" s="56" t="str">
        <f>SpellNumber(L45,BB45)</f>
        <v>INR  Twenty Two Thousand Six Hundred &amp; Seventeen  Only</v>
      </c>
      <c r="IA45" s="22">
        <v>6.01</v>
      </c>
      <c r="IB45" s="22" t="s">
        <v>104</v>
      </c>
      <c r="ID45" s="22">
        <v>100</v>
      </c>
      <c r="IE45" s="23" t="s">
        <v>52</v>
      </c>
      <c r="IF45" s="23"/>
      <c r="IG45" s="23"/>
      <c r="IH45" s="23"/>
      <c r="II45" s="23"/>
    </row>
    <row r="46" spans="1:243" s="22" customFormat="1" ht="15.75">
      <c r="A46" s="66">
        <v>7</v>
      </c>
      <c r="B46" s="67" t="s">
        <v>79</v>
      </c>
      <c r="C46" s="39"/>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7</v>
      </c>
      <c r="IB46" s="22" t="s">
        <v>79</v>
      </c>
      <c r="IE46" s="23"/>
      <c r="IF46" s="23"/>
      <c r="IG46" s="23"/>
      <c r="IH46" s="23"/>
      <c r="II46" s="23"/>
    </row>
    <row r="47" spans="1:243" s="22" customFormat="1" ht="30.75" customHeight="1">
      <c r="A47" s="66">
        <v>7.01</v>
      </c>
      <c r="B47" s="67" t="s">
        <v>105</v>
      </c>
      <c r="C47" s="39"/>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5"/>
      <c r="IA47" s="22">
        <v>7.01</v>
      </c>
      <c r="IB47" s="22" t="s">
        <v>105</v>
      </c>
      <c r="IE47" s="23"/>
      <c r="IF47" s="23"/>
      <c r="IG47" s="23"/>
      <c r="IH47" s="23"/>
      <c r="II47" s="23"/>
    </row>
    <row r="48" spans="1:243" s="22" customFormat="1" ht="30.75" customHeight="1">
      <c r="A48" s="66">
        <v>7.02</v>
      </c>
      <c r="B48" s="67" t="s">
        <v>106</v>
      </c>
      <c r="C48" s="39"/>
      <c r="D48" s="68">
        <v>85</v>
      </c>
      <c r="E48" s="69" t="s">
        <v>64</v>
      </c>
      <c r="F48" s="70">
        <v>1523.41</v>
      </c>
      <c r="G48" s="40"/>
      <c r="H48" s="24"/>
      <c r="I48" s="47" t="s">
        <v>38</v>
      </c>
      <c r="J48" s="48">
        <f aca="true" t="shared" si="0" ref="J48:J64">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ROUND(total_amount_ba($B$2,$D$2,D48,F48,J48,K48,M48),0)</f>
        <v>129490</v>
      </c>
      <c r="BB48" s="60">
        <f aca="true" t="shared" si="1" ref="BB48:BB64">BA48+SUM(N48:AZ48)</f>
        <v>129490</v>
      </c>
      <c r="BC48" s="56" t="str">
        <f aca="true" t="shared" si="2" ref="BC48:BC64">SpellNumber(L48,BB48)</f>
        <v>INR  One Lakh Twenty Nine Thousand Four Hundred &amp; Ninety  Only</v>
      </c>
      <c r="IA48" s="22">
        <v>7.02</v>
      </c>
      <c r="IB48" s="22" t="s">
        <v>106</v>
      </c>
      <c r="ID48" s="22">
        <v>85</v>
      </c>
      <c r="IE48" s="23" t="s">
        <v>64</v>
      </c>
      <c r="IF48" s="23"/>
      <c r="IG48" s="23"/>
      <c r="IH48" s="23"/>
      <c r="II48" s="23"/>
    </row>
    <row r="49" spans="1:243" s="22" customFormat="1" ht="74.25" customHeight="1">
      <c r="A49" s="66">
        <v>7.03</v>
      </c>
      <c r="B49" s="67" t="s">
        <v>107</v>
      </c>
      <c r="C49" s="39"/>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5"/>
      <c r="IA49" s="22">
        <v>7.03</v>
      </c>
      <c r="IB49" s="22" t="s">
        <v>107</v>
      </c>
      <c r="IE49" s="23"/>
      <c r="IF49" s="23"/>
      <c r="IG49" s="23"/>
      <c r="IH49" s="23"/>
      <c r="II49" s="23"/>
    </row>
    <row r="50" spans="1:243" s="22" customFormat="1" ht="30.75" customHeight="1">
      <c r="A50" s="66">
        <v>7.04</v>
      </c>
      <c r="B50" s="67" t="s">
        <v>108</v>
      </c>
      <c r="C50" s="39"/>
      <c r="D50" s="68">
        <v>2</v>
      </c>
      <c r="E50" s="69" t="s">
        <v>64</v>
      </c>
      <c r="F50" s="70">
        <v>1288.82</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ROUND(total_amount_ba($B$2,$D$2,D50,F50,J50,K50,M50),0)</f>
        <v>2578</v>
      </c>
      <c r="BB50" s="60">
        <f t="shared" si="1"/>
        <v>2578</v>
      </c>
      <c r="BC50" s="56" t="str">
        <f t="shared" si="2"/>
        <v>INR  Two Thousand Five Hundred &amp; Seventy Eight  Only</v>
      </c>
      <c r="IA50" s="22">
        <v>7.04</v>
      </c>
      <c r="IB50" s="22" t="s">
        <v>108</v>
      </c>
      <c r="ID50" s="22">
        <v>2</v>
      </c>
      <c r="IE50" s="23" t="s">
        <v>64</v>
      </c>
      <c r="IF50" s="23"/>
      <c r="IG50" s="23"/>
      <c r="IH50" s="23"/>
      <c r="II50" s="23"/>
    </row>
    <row r="51" spans="1:243" s="22" customFormat="1" ht="42.75">
      <c r="A51" s="66">
        <v>7.05</v>
      </c>
      <c r="B51" s="67" t="s">
        <v>109</v>
      </c>
      <c r="C51" s="39"/>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2">
        <v>7.05</v>
      </c>
      <c r="IB51" s="22" t="s">
        <v>109</v>
      </c>
      <c r="IE51" s="23"/>
      <c r="IF51" s="23"/>
      <c r="IG51" s="23"/>
      <c r="IH51" s="23"/>
      <c r="II51" s="23"/>
    </row>
    <row r="52" spans="1:243" s="22" customFormat="1" ht="85.5" customHeight="1">
      <c r="A52" s="66">
        <v>7.06</v>
      </c>
      <c r="B52" s="67" t="s">
        <v>110</v>
      </c>
      <c r="C52" s="39"/>
      <c r="D52" s="68">
        <v>332</v>
      </c>
      <c r="E52" s="69" t="s">
        <v>52</v>
      </c>
      <c r="F52" s="70">
        <v>75.14</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aca="true" t="shared" si="3" ref="BA52:BA64">ROUND(total_amount_ba($B$2,$D$2,D52,F52,J52,K52,M52),0)</f>
        <v>24946</v>
      </c>
      <c r="BB52" s="60">
        <f t="shared" si="1"/>
        <v>24946</v>
      </c>
      <c r="BC52" s="56" t="str">
        <f t="shared" si="2"/>
        <v>INR  Twenty Four Thousand Nine Hundred &amp; Forty Six  Only</v>
      </c>
      <c r="IA52" s="22">
        <v>7.06</v>
      </c>
      <c r="IB52" s="22" t="s">
        <v>110</v>
      </c>
      <c r="ID52" s="22">
        <v>332</v>
      </c>
      <c r="IE52" s="23" t="s">
        <v>52</v>
      </c>
      <c r="IF52" s="23"/>
      <c r="IG52" s="23"/>
      <c r="IH52" s="23"/>
      <c r="II52" s="23"/>
    </row>
    <row r="53" spans="1:243" s="22" customFormat="1" ht="71.25">
      <c r="A53" s="66">
        <v>7.07</v>
      </c>
      <c r="B53" s="67" t="s">
        <v>111</v>
      </c>
      <c r="C53" s="39"/>
      <c r="D53" s="68">
        <v>45</v>
      </c>
      <c r="E53" s="69" t="s">
        <v>52</v>
      </c>
      <c r="F53" s="70">
        <v>34.19</v>
      </c>
      <c r="G53" s="65">
        <v>68800</v>
      </c>
      <c r="H53" s="50"/>
      <c r="I53" s="51" t="s">
        <v>38</v>
      </c>
      <c r="J53" s="52">
        <f t="shared" si="0"/>
        <v>1</v>
      </c>
      <c r="K53" s="50" t="s">
        <v>39</v>
      </c>
      <c r="L53" s="50" t="s">
        <v>4</v>
      </c>
      <c r="M53" s="53"/>
      <c r="N53" s="50"/>
      <c r="O53" s="50"/>
      <c r="P53" s="54"/>
      <c r="Q53" s="50"/>
      <c r="R53" s="50"/>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42">
        <f t="shared" si="3"/>
        <v>1539</v>
      </c>
      <c r="BB53" s="55">
        <f t="shared" si="1"/>
        <v>1539</v>
      </c>
      <c r="BC53" s="56" t="str">
        <f t="shared" si="2"/>
        <v>INR  One Thousand Five Hundred &amp; Thirty Nine  Only</v>
      </c>
      <c r="IA53" s="22">
        <v>7.07</v>
      </c>
      <c r="IB53" s="22" t="s">
        <v>111</v>
      </c>
      <c r="ID53" s="22">
        <v>45</v>
      </c>
      <c r="IE53" s="23" t="s">
        <v>52</v>
      </c>
      <c r="IF53" s="23"/>
      <c r="IG53" s="23"/>
      <c r="IH53" s="23"/>
      <c r="II53" s="23"/>
    </row>
    <row r="54" spans="1:243" s="22" customFormat="1" ht="86.25" customHeight="1">
      <c r="A54" s="66">
        <v>7.08</v>
      </c>
      <c r="B54" s="67" t="s">
        <v>112</v>
      </c>
      <c r="C54" s="39"/>
      <c r="D54" s="68">
        <v>100</v>
      </c>
      <c r="E54" s="69" t="s">
        <v>64</v>
      </c>
      <c r="F54" s="70">
        <v>121.74</v>
      </c>
      <c r="G54" s="65">
        <v>8735</v>
      </c>
      <c r="H54" s="50"/>
      <c r="I54" s="51" t="s">
        <v>38</v>
      </c>
      <c r="J54" s="52">
        <f t="shared" si="0"/>
        <v>1</v>
      </c>
      <c r="K54" s="50" t="s">
        <v>39</v>
      </c>
      <c r="L54" s="50" t="s">
        <v>4</v>
      </c>
      <c r="M54" s="53"/>
      <c r="N54" s="50"/>
      <c r="O54" s="50"/>
      <c r="P54" s="54"/>
      <c r="Q54" s="50"/>
      <c r="R54" s="50"/>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42">
        <f t="shared" si="3"/>
        <v>12174</v>
      </c>
      <c r="BB54" s="55">
        <f t="shared" si="1"/>
        <v>12174</v>
      </c>
      <c r="BC54" s="56" t="str">
        <f t="shared" si="2"/>
        <v>INR  Twelve Thousand One Hundred &amp; Seventy Four  Only</v>
      </c>
      <c r="IA54" s="22">
        <v>7.08</v>
      </c>
      <c r="IB54" s="22" t="s">
        <v>112</v>
      </c>
      <c r="ID54" s="22">
        <v>100</v>
      </c>
      <c r="IE54" s="23" t="s">
        <v>64</v>
      </c>
      <c r="IF54" s="23"/>
      <c r="IG54" s="23"/>
      <c r="IH54" s="23"/>
      <c r="II54" s="23"/>
    </row>
    <row r="55" spans="1:243" s="22" customFormat="1" ht="19.5" customHeight="1">
      <c r="A55" s="66">
        <v>8</v>
      </c>
      <c r="B55" s="67" t="s">
        <v>113</v>
      </c>
      <c r="C55" s="39"/>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8</v>
      </c>
      <c r="IB55" s="22" t="s">
        <v>113</v>
      </c>
      <c r="IE55" s="23"/>
      <c r="IF55" s="23"/>
      <c r="IG55" s="23"/>
      <c r="IH55" s="23"/>
      <c r="II55" s="23"/>
    </row>
    <row r="56" spans="1:243" s="22" customFormat="1" ht="24.75" customHeight="1">
      <c r="A56" s="66">
        <v>8.01</v>
      </c>
      <c r="B56" s="67" t="s">
        <v>114</v>
      </c>
      <c r="C56" s="39"/>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5"/>
      <c r="IA56" s="22">
        <v>8.01</v>
      </c>
      <c r="IB56" s="22" t="s">
        <v>114</v>
      </c>
      <c r="IE56" s="23"/>
      <c r="IF56" s="23"/>
      <c r="IG56" s="23"/>
      <c r="IH56" s="23"/>
      <c r="II56" s="23"/>
    </row>
    <row r="57" spans="1:243" s="22" customFormat="1" ht="33" customHeight="1">
      <c r="A57" s="66">
        <v>8.02</v>
      </c>
      <c r="B57" s="67" t="s">
        <v>115</v>
      </c>
      <c r="C57" s="39"/>
      <c r="D57" s="68">
        <v>332</v>
      </c>
      <c r="E57" s="69" t="s">
        <v>52</v>
      </c>
      <c r="F57" s="70">
        <v>1226.21</v>
      </c>
      <c r="G57" s="65">
        <v>20610</v>
      </c>
      <c r="H57" s="50"/>
      <c r="I57" s="51" t="s">
        <v>38</v>
      </c>
      <c r="J57" s="52">
        <f t="shared" si="0"/>
        <v>1</v>
      </c>
      <c r="K57" s="50" t="s">
        <v>39</v>
      </c>
      <c r="L57" s="50" t="s">
        <v>4</v>
      </c>
      <c r="M57" s="53"/>
      <c r="N57" s="50"/>
      <c r="O57" s="50"/>
      <c r="P57" s="54"/>
      <c r="Q57" s="50"/>
      <c r="R57" s="50"/>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42">
        <f t="shared" si="3"/>
        <v>407102</v>
      </c>
      <c r="BB57" s="55">
        <f t="shared" si="1"/>
        <v>407102</v>
      </c>
      <c r="BC57" s="56" t="str">
        <f t="shared" si="2"/>
        <v>INR  Four Lakh Seven Thousand One Hundred &amp; Two  Only</v>
      </c>
      <c r="IA57" s="22">
        <v>8.02</v>
      </c>
      <c r="IB57" s="22" t="s">
        <v>115</v>
      </c>
      <c r="ID57" s="22">
        <v>332</v>
      </c>
      <c r="IE57" s="23" t="s">
        <v>52</v>
      </c>
      <c r="IF57" s="23"/>
      <c r="IG57" s="23"/>
      <c r="IH57" s="23"/>
      <c r="II57" s="23"/>
    </row>
    <row r="58" spans="1:243" s="22" customFormat="1" ht="43.5" customHeight="1">
      <c r="A58" s="66">
        <v>8.03</v>
      </c>
      <c r="B58" s="67" t="s">
        <v>116</v>
      </c>
      <c r="C58" s="39"/>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c r="IA58" s="22">
        <v>8.03</v>
      </c>
      <c r="IB58" s="22" t="s">
        <v>116</v>
      </c>
      <c r="IE58" s="23"/>
      <c r="IF58" s="23"/>
      <c r="IG58" s="23"/>
      <c r="IH58" s="23"/>
      <c r="II58" s="23"/>
    </row>
    <row r="59" spans="1:243" s="22" customFormat="1" ht="42.75">
      <c r="A59" s="66">
        <v>8.04</v>
      </c>
      <c r="B59" s="67" t="s">
        <v>117</v>
      </c>
      <c r="C59" s="39"/>
      <c r="D59" s="68">
        <v>25</v>
      </c>
      <c r="E59" s="69" t="s">
        <v>64</v>
      </c>
      <c r="F59" s="70">
        <v>6071.59</v>
      </c>
      <c r="G59" s="65">
        <v>20610</v>
      </c>
      <c r="H59" s="50"/>
      <c r="I59" s="51" t="s">
        <v>38</v>
      </c>
      <c r="J59" s="52">
        <f t="shared" si="0"/>
        <v>1</v>
      </c>
      <c r="K59" s="50" t="s">
        <v>39</v>
      </c>
      <c r="L59" s="50" t="s">
        <v>4</v>
      </c>
      <c r="M59" s="53"/>
      <c r="N59" s="50"/>
      <c r="O59" s="50"/>
      <c r="P59" s="54"/>
      <c r="Q59" s="50"/>
      <c r="R59" s="50"/>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42">
        <f t="shared" si="3"/>
        <v>151790</v>
      </c>
      <c r="BB59" s="55">
        <f t="shared" si="1"/>
        <v>151790</v>
      </c>
      <c r="BC59" s="56" t="str">
        <f t="shared" si="2"/>
        <v>INR  One Lakh Fifty One Thousand Seven Hundred &amp; Ninety  Only</v>
      </c>
      <c r="IA59" s="22">
        <v>8.04</v>
      </c>
      <c r="IB59" s="22" t="s">
        <v>117</v>
      </c>
      <c r="ID59" s="22">
        <v>25</v>
      </c>
      <c r="IE59" s="23" t="s">
        <v>64</v>
      </c>
      <c r="IF59" s="23"/>
      <c r="IG59" s="23"/>
      <c r="IH59" s="23"/>
      <c r="II59" s="23"/>
    </row>
    <row r="60" spans="1:243" s="22" customFormat="1" ht="15.75">
      <c r="A60" s="66">
        <v>9</v>
      </c>
      <c r="B60" s="67" t="s">
        <v>85</v>
      </c>
      <c r="C60" s="39"/>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9</v>
      </c>
      <c r="IB60" s="22" t="s">
        <v>85</v>
      </c>
      <c r="IE60" s="23"/>
      <c r="IF60" s="23"/>
      <c r="IG60" s="23"/>
      <c r="IH60" s="23"/>
      <c r="II60" s="23"/>
    </row>
    <row r="61" spans="1:243" s="22" customFormat="1" ht="40.5" customHeight="1">
      <c r="A61" s="66">
        <v>9.01</v>
      </c>
      <c r="B61" s="67" t="s">
        <v>118</v>
      </c>
      <c r="C61" s="39"/>
      <c r="D61" s="68">
        <v>10</v>
      </c>
      <c r="E61" s="69" t="s">
        <v>86</v>
      </c>
      <c r="F61" s="70">
        <v>1922.84</v>
      </c>
      <c r="G61" s="65">
        <v>37800</v>
      </c>
      <c r="H61" s="50"/>
      <c r="I61" s="51" t="s">
        <v>38</v>
      </c>
      <c r="J61" s="52">
        <f t="shared" si="0"/>
        <v>1</v>
      </c>
      <c r="K61" s="50" t="s">
        <v>39</v>
      </c>
      <c r="L61" s="50" t="s">
        <v>4</v>
      </c>
      <c r="M61" s="53"/>
      <c r="N61" s="50"/>
      <c r="O61" s="50"/>
      <c r="P61" s="54"/>
      <c r="Q61" s="50"/>
      <c r="R61" s="50"/>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42">
        <f t="shared" si="3"/>
        <v>19228</v>
      </c>
      <c r="BB61" s="55">
        <f t="shared" si="1"/>
        <v>19228</v>
      </c>
      <c r="BC61" s="56" t="str">
        <f t="shared" si="2"/>
        <v>INR  Nineteen Thousand Two Hundred &amp; Twenty Eight  Only</v>
      </c>
      <c r="IA61" s="22">
        <v>9.01</v>
      </c>
      <c r="IB61" s="22" t="s">
        <v>118</v>
      </c>
      <c r="ID61" s="22">
        <v>10</v>
      </c>
      <c r="IE61" s="23" t="s">
        <v>86</v>
      </c>
      <c r="IF61" s="23"/>
      <c r="IG61" s="23"/>
      <c r="IH61" s="23"/>
      <c r="II61" s="23"/>
    </row>
    <row r="62" spans="1:243" s="22" customFormat="1" ht="74.25" customHeight="1">
      <c r="A62" s="66">
        <v>9.02</v>
      </c>
      <c r="B62" s="67" t="s">
        <v>119</v>
      </c>
      <c r="C62" s="39"/>
      <c r="D62" s="68">
        <v>332</v>
      </c>
      <c r="E62" s="69" t="s">
        <v>81</v>
      </c>
      <c r="F62" s="70">
        <v>119.58</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3"/>
        <v>39701</v>
      </c>
      <c r="BB62" s="60">
        <f t="shared" si="1"/>
        <v>39701</v>
      </c>
      <c r="BC62" s="56" t="str">
        <f t="shared" si="2"/>
        <v>INR  Thirty Nine Thousand Seven Hundred &amp; One  Only</v>
      </c>
      <c r="IA62" s="22">
        <v>9.02</v>
      </c>
      <c r="IB62" s="72" t="s">
        <v>119</v>
      </c>
      <c r="ID62" s="22">
        <v>332</v>
      </c>
      <c r="IE62" s="23" t="s">
        <v>81</v>
      </c>
      <c r="IF62" s="23"/>
      <c r="IG62" s="23"/>
      <c r="IH62" s="23"/>
      <c r="II62" s="23"/>
    </row>
    <row r="63" spans="1:243" s="22" customFormat="1" ht="31.5" customHeight="1">
      <c r="A63" s="66">
        <v>9.03</v>
      </c>
      <c r="B63" s="67" t="s">
        <v>120</v>
      </c>
      <c r="C63" s="39"/>
      <c r="D63" s="68">
        <v>60</v>
      </c>
      <c r="E63" s="69" t="s">
        <v>86</v>
      </c>
      <c r="F63" s="70">
        <v>1067.33</v>
      </c>
      <c r="G63" s="65">
        <v>37800</v>
      </c>
      <c r="H63" s="50"/>
      <c r="I63" s="51" t="s">
        <v>38</v>
      </c>
      <c r="J63" s="52">
        <f t="shared" si="0"/>
        <v>1</v>
      </c>
      <c r="K63" s="50" t="s">
        <v>39</v>
      </c>
      <c r="L63" s="50" t="s">
        <v>4</v>
      </c>
      <c r="M63" s="53"/>
      <c r="N63" s="50"/>
      <c r="O63" s="50"/>
      <c r="P63" s="54"/>
      <c r="Q63" s="50"/>
      <c r="R63" s="50"/>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42">
        <f t="shared" si="3"/>
        <v>64040</v>
      </c>
      <c r="BB63" s="55">
        <f t="shared" si="1"/>
        <v>64040</v>
      </c>
      <c r="BC63" s="56" t="str">
        <f t="shared" si="2"/>
        <v>INR  Sixty Four Thousand  &amp;Forty  Only</v>
      </c>
      <c r="IA63" s="22">
        <v>9.03</v>
      </c>
      <c r="IB63" s="22" t="s">
        <v>120</v>
      </c>
      <c r="ID63" s="22">
        <v>60</v>
      </c>
      <c r="IE63" s="23" t="s">
        <v>86</v>
      </c>
      <c r="IF63" s="23"/>
      <c r="IG63" s="23"/>
      <c r="IH63" s="23"/>
      <c r="II63" s="23"/>
    </row>
    <row r="64" spans="1:243" s="22" customFormat="1" ht="48.75" customHeight="1">
      <c r="A64" s="66">
        <v>9.04</v>
      </c>
      <c r="B64" s="67" t="s">
        <v>121</v>
      </c>
      <c r="C64" s="39"/>
      <c r="D64" s="68">
        <v>12</v>
      </c>
      <c r="E64" s="69" t="s">
        <v>122</v>
      </c>
      <c r="F64" s="70">
        <v>605.78</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3"/>
        <v>7269</v>
      </c>
      <c r="BB64" s="60">
        <f t="shared" si="1"/>
        <v>7269</v>
      </c>
      <c r="BC64" s="56" t="str">
        <f t="shared" si="2"/>
        <v>INR  Seven Thousand Two Hundred &amp; Sixty Nine  Only</v>
      </c>
      <c r="IA64" s="22">
        <v>9.04</v>
      </c>
      <c r="IB64" s="22" t="s">
        <v>121</v>
      </c>
      <c r="ID64" s="22">
        <v>12</v>
      </c>
      <c r="IE64" s="23" t="s">
        <v>122</v>
      </c>
      <c r="IF64" s="23"/>
      <c r="IG64" s="23"/>
      <c r="IH64" s="23"/>
      <c r="II64" s="23"/>
    </row>
    <row r="65" spans="1:55" ht="42.75">
      <c r="A65" s="25" t="s">
        <v>46</v>
      </c>
      <c r="B65" s="26"/>
      <c r="C65" s="27"/>
      <c r="D65" s="43"/>
      <c r="E65" s="43"/>
      <c r="F65" s="43"/>
      <c r="G65" s="43"/>
      <c r="H65" s="61"/>
      <c r="I65" s="61"/>
      <c r="J65" s="61"/>
      <c r="K65" s="61"/>
      <c r="L65" s="6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63">
        <f>SUM(BA13:BA64)</f>
        <v>1107895</v>
      </c>
      <c r="BB65" s="64">
        <f>SUM(BB13:BB64)</f>
        <v>1107895</v>
      </c>
      <c r="BC65" s="56" t="str">
        <f>SpellNumber(L65,BB65)</f>
        <v>  Eleven Lakh Seven Thousand Eight Hundred &amp; Ninety Five  Only</v>
      </c>
    </row>
    <row r="66" spans="1:55" ht="18">
      <c r="A66" s="26" t="s">
        <v>47</v>
      </c>
      <c r="B66" s="28"/>
      <c r="C66" s="29"/>
      <c r="D66" s="30"/>
      <c r="E66" s="44" t="s">
        <v>54</v>
      </c>
      <c r="F66" s="45"/>
      <c r="G66" s="31"/>
      <c r="H66" s="32"/>
      <c r="I66" s="32"/>
      <c r="J66" s="32"/>
      <c r="K66" s="33"/>
      <c r="L66" s="34"/>
      <c r="M66" s="35"/>
      <c r="N66" s="36"/>
      <c r="O66" s="22"/>
      <c r="P66" s="22"/>
      <c r="Q66" s="22"/>
      <c r="R66" s="22"/>
      <c r="S66" s="22"/>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7">
        <f>IF(ISBLANK(F66),0,IF(E66="Excess (+)",ROUND(BA65+(BA65*F66),2),IF(E66="Less (-)",ROUND(BA65+(BA65*F66*(-1)),2),IF(E66="At Par",BA65,0))))</f>
        <v>0</v>
      </c>
      <c r="BB66" s="38">
        <f>ROUND(BA66,0)</f>
        <v>0</v>
      </c>
      <c r="BC66" s="21" t="str">
        <f>SpellNumber($E$2,BB66)</f>
        <v>INR Zero Only</v>
      </c>
    </row>
    <row r="67" spans="1:55" ht="18">
      <c r="A67" s="25" t="s">
        <v>48</v>
      </c>
      <c r="B67" s="25"/>
      <c r="C67" s="77" t="str">
        <f>SpellNumber($E$2,BB66)</f>
        <v>INR Zero Only</v>
      </c>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row>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2" ht="15"/>
    <row r="183" ht="15"/>
    <row r="184" ht="15"/>
    <row r="185" ht="15"/>
    <row r="186" ht="15"/>
    <row r="187" ht="15"/>
    <row r="188" ht="15"/>
    <row r="189" ht="15"/>
    <row r="190"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sheetData>
  <sheetProtection password="9E83" sheet="1"/>
  <autoFilter ref="A11:BC67"/>
  <mergeCells count="35">
    <mergeCell ref="A9:BC9"/>
    <mergeCell ref="C67:BC67"/>
    <mergeCell ref="A1:L1"/>
    <mergeCell ref="A4:BC4"/>
    <mergeCell ref="A5:BC5"/>
    <mergeCell ref="A6:BC6"/>
    <mergeCell ref="A7:BC7"/>
    <mergeCell ref="B8:BC8"/>
    <mergeCell ref="D14:BC14"/>
    <mergeCell ref="D13:BC13"/>
    <mergeCell ref="D16:BC16"/>
    <mergeCell ref="D18:BC18"/>
    <mergeCell ref="D20:BC20"/>
    <mergeCell ref="D21:BC21"/>
    <mergeCell ref="D23:BC23"/>
    <mergeCell ref="D24:BC24"/>
    <mergeCell ref="D26:BC26"/>
    <mergeCell ref="D27:BC27"/>
    <mergeCell ref="D30:BC30"/>
    <mergeCell ref="D31:BC31"/>
    <mergeCell ref="D33:BC33"/>
    <mergeCell ref="D35:BC35"/>
    <mergeCell ref="D36:BC36"/>
    <mergeCell ref="D38:BC38"/>
    <mergeCell ref="D40:BC40"/>
    <mergeCell ref="D42:BC42"/>
    <mergeCell ref="D44:BC44"/>
    <mergeCell ref="D46:BC46"/>
    <mergeCell ref="D60:BC60"/>
    <mergeCell ref="D47:BC47"/>
    <mergeCell ref="D49:BC49"/>
    <mergeCell ref="D51:BC51"/>
    <mergeCell ref="D55:BC55"/>
    <mergeCell ref="D56:BC56"/>
    <mergeCell ref="D58:BC5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
      <formula1>IF(E66="Select",-1,IF(E66="At Par",0,0))</formula1>
      <formula2>IF(E66="Select",-1,IF(E66="At Par",0,0.99))</formula2>
    </dataValidation>
    <dataValidation type="list" allowBlank="1" showErrorMessage="1" sqref="E6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allowBlank="1" showErrorMessage="1" sqref="D13:D14 K15 D16 K17 D18 K19 D20:D21 K22 D23:D24 K25 D26:D27 K28:K29 D30:D31 K32 D33 K34 D35:D36 K37 D38 K39 D40 K41 D42 K43 D44 K45 D46:D47 K48 D49 K50 D51 K52:K54 D55:D56 K57 D58 K59 K61:K64 D6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2:H22 G25:H25 G28:H29 G32:H32 G34:H34 G37:H37 G39:H39 G41:H41 G43:H43 G45:H45 G48:H48 G50:H50 G52:H54 G57:H57 G59:H59 G61:H64">
      <formula1>0</formula1>
      <formula2>999999999999999</formula2>
    </dataValidation>
    <dataValidation allowBlank="1" showInputMessage="1" showErrorMessage="1" promptTitle="Addition / Deduction" prompt="Please Choose the correct One" sqref="J15 J17 J19 J22 J25 J28:J29 J32 J34 J37 J39 J41 J43 J45 J48 J50 J52:J54 J57 J59 J61:J64">
      <formula1>0</formula1>
      <formula2>0</formula2>
    </dataValidation>
    <dataValidation type="list" showErrorMessage="1" sqref="I15 I17 I19 I22 I25 I28:I29 I32 I34 I37 I39 I41 I43 I45 I48 I50 I52:I54 I57 I59 I61:I6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2:O22 N25:O25 N28:O29 N32:O32 N34:O34 N37:O37 N39:O39 N41:O41 N43:O43 N45:O45 N48:O48 N50:O50 N52:O54 N57:O57 N59:O59 N61: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2 R25 R28:R29 R32 R34 R37 R39 R41 R43 R45 R48 R50 R52:R54 R57 R59 R61: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2 Q25 Q28:Q29 Q32 Q34 Q37 Q39 Q41 Q43 Q45 Q48 Q50 Q52:Q54 Q57 Q59 Q61:Q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2 M25 M28:M29 M32 M34 M37 M39 M41 M43 M45 M48 M50 M52:M54 M57 M59 M61:M6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2 D25 D28:D29 D32 D34 D37 D39 D41 D43 D45 D48 D50 D52:D54 D57 D59 D61:D64">
      <formula1>0</formula1>
      <formula2>999999999999999</formula2>
    </dataValidation>
    <dataValidation type="list" allowBlank="1" showInputMessage="1" showErrorMessage="1" sqref="L58 L59 L60 L61 L62 L13 L14 L15 L16 L17 L18 L19 L20 L21 L22 L23 L24 L25 L26 L27 L28 L29 L30 L31 L32 L33 L34 L35 L36 L37 L38 L39 L40 L41 L42 L43 L44 L45 L46 L47 L48 L49 L50 L51 L52 L53 L54 L55 L56 L57 L64 L63">
      <formula1>"INR"</formula1>
    </dataValidation>
    <dataValidation allowBlank="1" showInputMessage="1" showErrorMessage="1" promptTitle="Itemcode/Make" prompt="Please enter text" sqref="C13:C64">
      <formula1>0</formula1>
      <formula2>0</formula2>
    </dataValidation>
    <dataValidation type="decimal" allowBlank="1" showInputMessage="1" showErrorMessage="1" errorTitle="Invalid Entry" error="Only Numeric Values are allowed. " sqref="A13:A6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2 F25 F28:F29 F32 F34 F37 F39 F41 F43 F45 F48 F50 F52:F54 F57 F59 F61:F64">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5" t="s">
        <v>49</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2021-06-25T07:25:07Z</cp:lastPrinted>
  <dcterms:created xsi:type="dcterms:W3CDTF">2009-01-30T06:42:42Z</dcterms:created>
  <dcterms:modified xsi:type="dcterms:W3CDTF">2021-06-30T04:48:22Z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