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<sst xmlns="http://schemas.openxmlformats.org/spreadsheetml/2006/main" count="623" uniqueCount="165">
  <si>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</si>
  <si>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</si>
  <si>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</si>
  <si>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</si>
  <si>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</si>
  <si>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</si>
  <si>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</si>
  <si>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</si>
  <si>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</si>
  <si>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</si>
  <si>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</si>
  <si>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</si>
  <si>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</si>
  <si>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</si>
  <si>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</si>
  <si>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</si>
  <si>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</si>
  <si>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</si>
  <si>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</si>
  <si>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</si>
  <si>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</si>
  <si>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</si>
  <si>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</si>
  <si>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</si>
  <si>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</si>
  <si>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</si>
  <si>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</si>
  <si>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</si>
  <si>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</si>
  <si>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</si>
  <si>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</si>
  <si>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</si>
  <si>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</si>
  <si>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</si>
  <si>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</si>
  <si>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</si>
  <si>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</si>
  <si>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</si>
  <si>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</si>
  <si>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</si>
  <si>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</si>
  <si>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</si>
  <si>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</si>
  <si>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</si>
  <si>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</si>
  <si>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</si>
  <si>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</si>
  <si>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</si>
  <si>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</si>
  <si>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</si>
  <si>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</si>
  <si>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</si>
  <si>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</si>
  <si>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</si>
  <si>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</si>
  <si>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</si>
  <si>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</si>
  <si>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</si>
  <si>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</si>
  <si>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</si>
  <si>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</si>
  <si>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</si>
  <si>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</si>
  <si>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</si>
  <si>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</si>
  <si>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</si>
  <si>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1:4 (1 cement: 4 fine sand)</t>
  </si>
  <si>
    <t>New work (three or more coats)</t>
  </si>
  <si>
    <t>Contract No:  04/C/D3/2021-22/01</t>
  </si>
  <si>
    <t>CONCRETE WORK</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</si>
  <si>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</si>
  <si>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</si>
  <si>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</si>
  <si>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REINFORCED CEMENT CONCRETE</t>
  </si>
  <si>
    <t>Centering and shuttering including strutting, propping etc. and removal of form for</t>
  </si>
  <si>
    <t>Small lintels not exceeding 1.5 m clear span, moulding as in cornices, window sills, string courses, bands, copings, bed plates, anchor blocks and the like</t>
  </si>
  <si>
    <t>Edges of slabs and breaks in floors and walls</t>
  </si>
  <si>
    <t>Steel reinforcement for R.C.C. work including straightening, cutting, bending, placing in position and binding all complete above plinth level.</t>
  </si>
  <si>
    <t>Add for plaster drip course/ groove in plastered surface or moulding to R.C.C. projections.</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</si>
  <si>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</si>
  <si>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</si>
  <si>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</si>
  <si>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</si>
  <si>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</si>
  <si>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</si>
  <si>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</si>
  <si>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</si>
  <si>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</si>
  <si>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</si>
  <si>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</si>
  <si>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M.S. grills of required pattern in frames of windows etc. with M.S. flats, square or round bars etc. including priming coat with approved steel primer all complete.</t>
  </si>
  <si>
    <t>Fixed to openings /wooden frames with rawl plugs screws etc.</t>
  </si>
  <si>
    <t>Providing and fixing aluminium tower bolts, ISI marked, anodised (anodic coating not less than grade AC 10 as per IS : 1868 ) transparent or dyed to required colour or shade, with necessary screws etc. complete :</t>
  </si>
  <si>
    <t>150x10 mm</t>
  </si>
  <si>
    <t>100x10 mm</t>
  </si>
  <si>
    <t>Providing and fixing aluminium handles, ISI marked, anodised (anodic coating not less than grade AC 10 as per IS : 1868) transparent or dyed to required colour or shade,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</si>
  <si>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</si>
  <si>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</si>
  <si>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</si>
  <si>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</si>
  <si>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</si>
  <si>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</si>
  <si>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</si>
  <si>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</si>
  <si>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</si>
  <si>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</si>
  <si>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</si>
  <si>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</si>
  <si>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</si>
  <si>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</si>
  <si>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</si>
  <si>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</si>
  <si>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</si>
  <si>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</si>
  <si>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</si>
  <si>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FINISHING</t>
  </si>
  <si>
    <t>12 mm cement plaster of mix :</t>
  </si>
  <si>
    <t>15 mm cement plaster on rough side of single or half brick wall of mix:</t>
  </si>
  <si>
    <t>12 mm cement plaster finished with a floating coat of neat cement of mix :</t>
  </si>
  <si>
    <t>6 mm cement plaster of mix :</t>
  </si>
  <si>
    <t>6 mm cement plaster 1:3 (1 cement : 3 fine sand) finished with a floating coat of neat cement and thick coat of Lime wash on top of walls when dry for bearing of R.C.C. slabs and beams.</t>
  </si>
  <si>
    <t>Pointing on brick work or brick flooring with cement mortar 1:3 (1 cement : 3 fine sand):</t>
  </si>
  <si>
    <t>Flush / Ruled/ Struck or weathered pointing</t>
  </si>
  <si>
    <t>White washing with lime to give an even shade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</si>
  <si>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</si>
  <si>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</si>
  <si>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</si>
  <si>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</si>
  <si>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</si>
  <si>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</si>
  <si>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</si>
  <si>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</si>
  <si>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</si>
  <si>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</si>
  <si>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</si>
  <si>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</si>
  <si>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</si>
  <si>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</si>
  <si>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</si>
  <si>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</si>
  <si>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Window chowkhats</t>
  </si>
  <si>
    <t>Raking out joints in lime or cement mortar and preparing the surface for re-pointing or replastering, including disposal of rubbish to the dumping ground, all complete as per direction of Engineer-in-Charge.</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</si>
  <si>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</si>
  <si>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</si>
  <si>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</si>
  <si>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</si>
  <si>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</si>
  <si>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</si>
  <si>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From brick work 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</si>
  <si>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</si>
  <si>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</si>
  <si>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</si>
  <si>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</si>
  <si>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</si>
  <si>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Dismantling old plaster or skirting raking out joints and cleaning the surface for plaster including disposal of rubbish to the dumping ground within 50 metres lead.</t>
  </si>
  <si>
    <t>Demolishing R.C.C. work by mechanical means and stockpiling at designated locations and disposal of dismantled materials up to a lead of 1 kilometre, stacking serviceable and unserviceable material separately including cutting reinforcement bars.</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</si>
  <si>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</si>
  <si>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</si>
  <si>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</si>
  <si>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</si>
  <si>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</si>
  <si>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</si>
  <si>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</si>
  <si>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1000 Nos</t>
  </si>
  <si>
    <t>Name of Work: Renovation of house no. 218</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</si>
</sst>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0" fontId="4" fillId="0" borderId="17" xfId="59" applyNumberFormat="1" applyFont="1" applyFill="1" applyBorder="1" applyAlignment="1">
      <alignment horizontal="left" vertical="top" wrapText="1"/>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2"/>
  <sheetViews>
    <sheetView showGridLines="0" view="pageBreakPreview" zoomScaleNormal="85" zoomScaleSheetLayoutView="100" zoomScalePageLayoutView="0" workbookViewId="0" topLeftCell="A128">
      <selection activeCell="D15" sqref="D1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0" t="s">
        <v>42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75" customHeight="1">
      <c r="A5" s="70" t="s">
        <v>164</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68</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2" customHeight="1">
      <c r="A8" s="11"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2" t="s">
        <v>50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1">
        <v>1</v>
      </c>
      <c r="B13" s="62" t="s">
        <v>69</v>
      </c>
      <c r="C13" s="34"/>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69</v>
      </c>
      <c r="IE13" s="22"/>
      <c r="IF13" s="22"/>
      <c r="IG13" s="22"/>
      <c r="IH13" s="22"/>
      <c r="II13" s="22"/>
    </row>
    <row r="14" spans="1:243" s="21" customFormat="1" ht="48" customHeight="1">
      <c r="A14" s="61">
        <v>1.01</v>
      </c>
      <c r="B14" s="62" t="s">
        <v>70</v>
      </c>
      <c r="C14" s="34"/>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70</v>
      </c>
      <c r="IE14" s="22"/>
      <c r="IF14" s="22"/>
      <c r="IG14" s="22"/>
      <c r="IH14" s="22"/>
      <c r="II14" s="22"/>
    </row>
    <row r="15" spans="1:243" s="21" customFormat="1" ht="78.75">
      <c r="A15" s="61">
        <v>1.02</v>
      </c>
      <c r="B15" s="62" t="s">
        <v>52</v>
      </c>
      <c r="C15" s="34"/>
      <c r="D15" s="34">
        <v>0.5</v>
      </c>
      <c r="E15" s="63" t="s">
        <v>46</v>
      </c>
      <c r="F15" s="64">
        <v>5952.3</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2976.15</v>
      </c>
      <c r="BB15" s="54">
        <f>BA15+SUM(N15:AZ15)</f>
        <v>2976.15</v>
      </c>
      <c r="BC15" s="60" t="str">
        <f>SpellNumber(L15,BB15)</f>
        <v>INR  Two Thousand Nine Hundred &amp; Seventy Six  and Paise Fifteen Only</v>
      </c>
      <c r="IA15" s="21">
        <v>1.02</v>
      </c>
      <c r="IB15" s="21" t="s">
        <v>52</v>
      </c>
      <c r="ID15" s="21">
        <v>0.5</v>
      </c>
      <c r="IE15" s="22" t="s">
        <v>46</v>
      </c>
      <c r="IF15" s="22"/>
      <c r="IG15" s="22"/>
      <c r="IH15" s="22"/>
      <c r="II15" s="22"/>
    </row>
    <row r="16" spans="1:243" s="21" customFormat="1" ht="236.25">
      <c r="A16" s="61">
        <v>1.03</v>
      </c>
      <c r="B16" s="62" t="s">
        <v>71</v>
      </c>
      <c r="C16" s="34"/>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1.03</v>
      </c>
      <c r="IB16" s="21" t="s">
        <v>71</v>
      </c>
      <c r="IE16" s="22"/>
      <c r="IF16" s="22"/>
      <c r="IG16" s="22"/>
      <c r="IH16" s="22"/>
      <c r="II16" s="22"/>
    </row>
    <row r="17" spans="1:243" s="21" customFormat="1" ht="78.75">
      <c r="A17" s="61">
        <v>1.04</v>
      </c>
      <c r="B17" s="62" t="s">
        <v>72</v>
      </c>
      <c r="C17" s="34"/>
      <c r="D17" s="34">
        <v>0.5</v>
      </c>
      <c r="E17" s="63" t="s">
        <v>46</v>
      </c>
      <c r="F17" s="64">
        <v>7500.66</v>
      </c>
      <c r="G17" s="46"/>
      <c r="H17" s="40"/>
      <c r="I17" s="41" t="s">
        <v>33</v>
      </c>
      <c r="J17" s="42">
        <f>IF(I17="Less(-)",-1,1)</f>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total_amount_ba($B$2,$D$2,D17,F17,J17,K17,M17)</f>
        <v>3750.33</v>
      </c>
      <c r="BB17" s="54">
        <f>BA17+SUM(N17:AZ17)</f>
        <v>3750.33</v>
      </c>
      <c r="BC17" s="60" t="str">
        <f>SpellNumber(L17,BB17)</f>
        <v>INR  Three Thousand Seven Hundred &amp; Fifty  and Paise Thirty Three Only</v>
      </c>
      <c r="IA17" s="21">
        <v>1.04</v>
      </c>
      <c r="IB17" s="21" t="s">
        <v>72</v>
      </c>
      <c r="ID17" s="21">
        <v>0.5</v>
      </c>
      <c r="IE17" s="22" t="s">
        <v>46</v>
      </c>
      <c r="IF17" s="22"/>
      <c r="IG17" s="22"/>
      <c r="IH17" s="22"/>
      <c r="II17" s="22"/>
    </row>
    <row r="18" spans="1:243" s="21" customFormat="1" ht="15.75">
      <c r="A18" s="61">
        <v>2</v>
      </c>
      <c r="B18" s="62" t="s">
        <v>73</v>
      </c>
      <c r="C18" s="34"/>
      <c r="D18" s="66"/>
      <c r="E18" s="66"/>
      <c r="F18" s="66"/>
      <c r="G18" s="66"/>
      <c r="H18" s="66"/>
      <c r="I18" s="66"/>
      <c r="J18" s="66"/>
      <c r="K18" s="66"/>
      <c r="L18" s="66"/>
      <c r="M18" s="66"/>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A18" s="21">
        <v>2</v>
      </c>
      <c r="IB18" s="21" t="s">
        <v>73</v>
      </c>
      <c r="IE18" s="22"/>
      <c r="IF18" s="22"/>
      <c r="IG18" s="22"/>
      <c r="IH18" s="22"/>
      <c r="II18" s="22"/>
    </row>
    <row r="19" spans="1:243" s="21" customFormat="1" ht="220.5">
      <c r="A19" s="61">
        <v>2.01</v>
      </c>
      <c r="B19" s="62" t="s">
        <v>53</v>
      </c>
      <c r="C19" s="34"/>
      <c r="D19" s="34">
        <v>5.5</v>
      </c>
      <c r="E19" s="63" t="s">
        <v>46</v>
      </c>
      <c r="F19" s="64">
        <v>8560.98</v>
      </c>
      <c r="G19" s="46"/>
      <c r="H19" s="40"/>
      <c r="I19" s="41" t="s">
        <v>33</v>
      </c>
      <c r="J19" s="42">
        <f aca="true" t="shared" si="0" ref="J19:J32">IF(I19="Less(-)",-1,1)</f>
        <v>1</v>
      </c>
      <c r="K19" s="40" t="s">
        <v>34</v>
      </c>
      <c r="L19" s="40" t="s">
        <v>4</v>
      </c>
      <c r="M19" s="43"/>
      <c r="N19" s="52"/>
      <c r="O19" s="52"/>
      <c r="P19" s="53"/>
      <c r="Q19" s="52"/>
      <c r="R19" s="52"/>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f aca="true" t="shared" si="1" ref="BA19:BA32">total_amount_ba($B$2,$D$2,D19,F19,J19,K19,M19)</f>
        <v>47085.39</v>
      </c>
      <c r="BB19" s="54">
        <f aca="true" t="shared" si="2" ref="BB19:BB32">BA19+SUM(N19:AZ19)</f>
        <v>47085.39</v>
      </c>
      <c r="BC19" s="60" t="str">
        <f aca="true" t="shared" si="3" ref="BC19:BC32">SpellNumber(L19,BB19)</f>
        <v>INR  Forty Seven Thousand  &amp;Eighty Five  and Paise Thirty Nine Only</v>
      </c>
      <c r="IA19" s="21">
        <v>2.01</v>
      </c>
      <c r="IB19" s="21" t="s">
        <v>53</v>
      </c>
      <c r="ID19" s="21">
        <v>5.5</v>
      </c>
      <c r="IE19" s="22" t="s">
        <v>46</v>
      </c>
      <c r="IF19" s="22"/>
      <c r="IG19" s="22"/>
      <c r="IH19" s="22"/>
      <c r="II19" s="22"/>
    </row>
    <row r="20" spans="1:243" s="21" customFormat="1" ht="32.25" customHeight="1">
      <c r="A20" s="61">
        <v>2.02</v>
      </c>
      <c r="B20" s="62" t="s">
        <v>74</v>
      </c>
      <c r="C20" s="34"/>
      <c r="D20" s="66"/>
      <c r="E20" s="66"/>
      <c r="F20" s="66"/>
      <c r="G20" s="66"/>
      <c r="H20" s="66"/>
      <c r="I20" s="66"/>
      <c r="J20" s="66"/>
      <c r="K20" s="66"/>
      <c r="L20" s="66"/>
      <c r="M20" s="66"/>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IA20" s="21">
        <v>2.02</v>
      </c>
      <c r="IB20" s="21" t="s">
        <v>74</v>
      </c>
      <c r="IE20" s="22"/>
      <c r="IF20" s="22"/>
      <c r="IG20" s="22"/>
      <c r="IH20" s="22"/>
      <c r="II20" s="22"/>
    </row>
    <row r="21" spans="1:243" s="21" customFormat="1" ht="42.75">
      <c r="A21" s="61">
        <v>2.03</v>
      </c>
      <c r="B21" s="62" t="s">
        <v>62</v>
      </c>
      <c r="C21" s="34"/>
      <c r="D21" s="34">
        <v>40</v>
      </c>
      <c r="E21" s="63" t="s">
        <v>43</v>
      </c>
      <c r="F21" s="64">
        <v>607.67</v>
      </c>
      <c r="G21" s="46"/>
      <c r="H21" s="40"/>
      <c r="I21" s="41" t="s">
        <v>33</v>
      </c>
      <c r="J21" s="42">
        <f t="shared" si="0"/>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 t="shared" si="1"/>
        <v>24306.8</v>
      </c>
      <c r="BB21" s="54">
        <f t="shared" si="2"/>
        <v>24306.8</v>
      </c>
      <c r="BC21" s="60" t="str">
        <f t="shared" si="3"/>
        <v>INR  Twenty Four Thousand Three Hundred &amp; Six  and Paise Eighty Only</v>
      </c>
      <c r="IA21" s="21">
        <v>2.03</v>
      </c>
      <c r="IB21" s="21" t="s">
        <v>62</v>
      </c>
      <c r="ID21" s="21">
        <v>40</v>
      </c>
      <c r="IE21" s="22" t="s">
        <v>43</v>
      </c>
      <c r="IF21" s="22"/>
      <c r="IG21" s="22"/>
      <c r="IH21" s="22"/>
      <c r="II21" s="22"/>
    </row>
    <row r="22" spans="1:243" s="21" customFormat="1" ht="64.5" customHeight="1">
      <c r="A22" s="61">
        <v>2.04</v>
      </c>
      <c r="B22" s="62" t="s">
        <v>75</v>
      </c>
      <c r="C22" s="34"/>
      <c r="D22" s="34">
        <v>3.5</v>
      </c>
      <c r="E22" s="63" t="s">
        <v>43</v>
      </c>
      <c r="F22" s="64">
        <v>249.76</v>
      </c>
      <c r="G22" s="46"/>
      <c r="H22" s="40"/>
      <c r="I22" s="41" t="s">
        <v>33</v>
      </c>
      <c r="J22" s="42">
        <f t="shared" si="0"/>
        <v>1</v>
      </c>
      <c r="K22" s="40" t="s">
        <v>34</v>
      </c>
      <c r="L22" s="40" t="s">
        <v>4</v>
      </c>
      <c r="M22" s="43"/>
      <c r="N22" s="52"/>
      <c r="O22" s="52"/>
      <c r="P22" s="53"/>
      <c r="Q22" s="52"/>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5">
        <f t="shared" si="1"/>
        <v>874.16</v>
      </c>
      <c r="BB22" s="54">
        <f t="shared" si="2"/>
        <v>874.16</v>
      </c>
      <c r="BC22" s="60" t="str">
        <f t="shared" si="3"/>
        <v>INR  Eight Hundred &amp; Seventy Four  and Paise Sixteen Only</v>
      </c>
      <c r="IA22" s="21">
        <v>2.04</v>
      </c>
      <c r="IB22" s="21" t="s">
        <v>75</v>
      </c>
      <c r="ID22" s="21">
        <v>3.5</v>
      </c>
      <c r="IE22" s="22" t="s">
        <v>43</v>
      </c>
      <c r="IF22" s="22"/>
      <c r="IG22" s="22"/>
      <c r="IH22" s="22"/>
      <c r="II22" s="22"/>
    </row>
    <row r="23" spans="1:243" s="21" customFormat="1" ht="18.75" customHeight="1">
      <c r="A23" s="61">
        <v>2.05</v>
      </c>
      <c r="B23" s="62" t="s">
        <v>76</v>
      </c>
      <c r="C23" s="34"/>
      <c r="D23" s="66"/>
      <c r="E23" s="66"/>
      <c r="F23" s="66"/>
      <c r="G23" s="66"/>
      <c r="H23" s="66"/>
      <c r="I23" s="66"/>
      <c r="J23" s="66"/>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1">
        <v>2.05</v>
      </c>
      <c r="IB23" s="21" t="s">
        <v>76</v>
      </c>
      <c r="IE23" s="22"/>
      <c r="IF23" s="22"/>
      <c r="IG23" s="22"/>
      <c r="IH23" s="22"/>
      <c r="II23" s="22"/>
    </row>
    <row r="24" spans="1:243" s="21" customFormat="1" ht="29.25" customHeight="1">
      <c r="A24" s="61">
        <v>2.06</v>
      </c>
      <c r="B24" s="62" t="s">
        <v>63</v>
      </c>
      <c r="C24" s="34"/>
      <c r="D24" s="34">
        <v>20</v>
      </c>
      <c r="E24" s="63" t="s">
        <v>44</v>
      </c>
      <c r="F24" s="64">
        <v>151.91</v>
      </c>
      <c r="G24" s="46"/>
      <c r="H24" s="40"/>
      <c r="I24" s="41" t="s">
        <v>33</v>
      </c>
      <c r="J24" s="42">
        <f t="shared" si="0"/>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 t="shared" si="1"/>
        <v>3038.2</v>
      </c>
      <c r="BB24" s="54">
        <f t="shared" si="2"/>
        <v>3038.2</v>
      </c>
      <c r="BC24" s="60" t="str">
        <f t="shared" si="3"/>
        <v>INR  Three Thousand  &amp;Thirty Eight  and Paise Twenty Only</v>
      </c>
      <c r="IA24" s="21">
        <v>2.06</v>
      </c>
      <c r="IB24" s="21" t="s">
        <v>63</v>
      </c>
      <c r="ID24" s="21">
        <v>20</v>
      </c>
      <c r="IE24" s="22" t="s">
        <v>44</v>
      </c>
      <c r="IF24" s="22"/>
      <c r="IG24" s="22"/>
      <c r="IH24" s="22"/>
      <c r="II24" s="22"/>
    </row>
    <row r="25" spans="1:243" s="21" customFormat="1" ht="61.5" customHeight="1">
      <c r="A25" s="61">
        <v>2.07</v>
      </c>
      <c r="B25" s="62" t="s">
        <v>77</v>
      </c>
      <c r="C25" s="34"/>
      <c r="D25" s="66"/>
      <c r="E25" s="66"/>
      <c r="F25" s="66"/>
      <c r="G25" s="66"/>
      <c r="H25" s="66"/>
      <c r="I25" s="66"/>
      <c r="J25" s="66"/>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IA25" s="21">
        <v>2.07</v>
      </c>
      <c r="IB25" s="21" t="s">
        <v>77</v>
      </c>
      <c r="IE25" s="22"/>
      <c r="IF25" s="22"/>
      <c r="IG25" s="22"/>
      <c r="IH25" s="22"/>
      <c r="II25" s="22"/>
    </row>
    <row r="26" spans="1:243" s="21" customFormat="1" ht="33" customHeight="1">
      <c r="A26" s="61">
        <v>2.08</v>
      </c>
      <c r="B26" s="62" t="s">
        <v>54</v>
      </c>
      <c r="C26" s="34"/>
      <c r="D26" s="34">
        <v>550</v>
      </c>
      <c r="E26" s="63" t="s">
        <v>59</v>
      </c>
      <c r="F26" s="64">
        <v>73.21</v>
      </c>
      <c r="G26" s="46"/>
      <c r="H26" s="40"/>
      <c r="I26" s="41" t="s">
        <v>33</v>
      </c>
      <c r="J26" s="42">
        <f t="shared" si="0"/>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t="shared" si="1"/>
        <v>40265.5</v>
      </c>
      <c r="BB26" s="54">
        <f t="shared" si="2"/>
        <v>40265.5</v>
      </c>
      <c r="BC26" s="60" t="str">
        <f t="shared" si="3"/>
        <v>INR  Forty Thousand Two Hundred &amp; Sixty Five  and Paise Fifty Only</v>
      </c>
      <c r="IA26" s="21">
        <v>2.08</v>
      </c>
      <c r="IB26" s="21" t="s">
        <v>54</v>
      </c>
      <c r="ID26" s="21">
        <v>550</v>
      </c>
      <c r="IE26" s="22" t="s">
        <v>59</v>
      </c>
      <c r="IF26" s="22"/>
      <c r="IG26" s="22"/>
      <c r="IH26" s="22"/>
      <c r="II26" s="22"/>
    </row>
    <row r="27" spans="1:243" s="21" customFormat="1" ht="34.5" customHeight="1">
      <c r="A27" s="61">
        <v>2.09</v>
      </c>
      <c r="B27" s="62" t="s">
        <v>78</v>
      </c>
      <c r="C27" s="34"/>
      <c r="D27" s="34">
        <v>50</v>
      </c>
      <c r="E27" s="63" t="s">
        <v>44</v>
      </c>
      <c r="F27" s="64">
        <v>51.64</v>
      </c>
      <c r="G27" s="46"/>
      <c r="H27" s="40"/>
      <c r="I27" s="41" t="s">
        <v>33</v>
      </c>
      <c r="J27" s="42">
        <f t="shared" si="0"/>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 t="shared" si="1"/>
        <v>2582</v>
      </c>
      <c r="BB27" s="54">
        <f t="shared" si="2"/>
        <v>2582</v>
      </c>
      <c r="BC27" s="60" t="str">
        <f t="shared" si="3"/>
        <v>INR  Two Thousand Five Hundred &amp; Eighty Two  Only</v>
      </c>
      <c r="IA27" s="21">
        <v>2.09</v>
      </c>
      <c r="IB27" s="21" t="s">
        <v>78</v>
      </c>
      <c r="ID27" s="21">
        <v>50</v>
      </c>
      <c r="IE27" s="22" t="s">
        <v>44</v>
      </c>
      <c r="IF27" s="22"/>
      <c r="IG27" s="22"/>
      <c r="IH27" s="22"/>
      <c r="II27" s="22"/>
    </row>
    <row r="28" spans="1:243" s="21" customFormat="1" ht="18" customHeight="1">
      <c r="A28" s="61">
        <v>3</v>
      </c>
      <c r="B28" s="62" t="s">
        <v>79</v>
      </c>
      <c r="C28" s="34"/>
      <c r="D28" s="66"/>
      <c r="E28" s="66"/>
      <c r="F28" s="66"/>
      <c r="G28" s="66"/>
      <c r="H28" s="66"/>
      <c r="I28" s="66"/>
      <c r="J28" s="66"/>
      <c r="K28" s="66"/>
      <c r="L28" s="66"/>
      <c r="M28" s="66"/>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IA28" s="21">
        <v>3</v>
      </c>
      <c r="IB28" s="21" t="s">
        <v>79</v>
      </c>
      <c r="IE28" s="22"/>
      <c r="IF28" s="22"/>
      <c r="IG28" s="22"/>
      <c r="IH28" s="22"/>
      <c r="II28" s="22"/>
    </row>
    <row r="29" spans="1:243" s="21" customFormat="1" ht="65.25" customHeight="1">
      <c r="A29" s="61">
        <v>3.01</v>
      </c>
      <c r="B29" s="62" t="s">
        <v>80</v>
      </c>
      <c r="C29" s="34"/>
      <c r="D29" s="66"/>
      <c r="E29" s="66"/>
      <c r="F29" s="66"/>
      <c r="G29" s="66"/>
      <c r="H29" s="66"/>
      <c r="I29" s="66"/>
      <c r="J29" s="66"/>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IA29" s="21">
        <v>3.01</v>
      </c>
      <c r="IB29" s="21" t="s">
        <v>80</v>
      </c>
      <c r="IE29" s="22"/>
      <c r="IF29" s="22"/>
      <c r="IG29" s="22"/>
      <c r="IH29" s="22"/>
      <c r="II29" s="22"/>
    </row>
    <row r="30" spans="1:243" s="21" customFormat="1" ht="18" customHeight="1">
      <c r="A30" s="61">
        <v>3.02</v>
      </c>
      <c r="B30" s="62" t="s">
        <v>64</v>
      </c>
      <c r="C30" s="34"/>
      <c r="D30" s="34">
        <v>5.5</v>
      </c>
      <c r="E30" s="63" t="s">
        <v>46</v>
      </c>
      <c r="F30" s="64">
        <v>6655.37</v>
      </c>
      <c r="G30" s="46"/>
      <c r="H30" s="40"/>
      <c r="I30" s="41" t="s">
        <v>33</v>
      </c>
      <c r="J30" s="42">
        <f t="shared" si="0"/>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1"/>
        <v>36604.54</v>
      </c>
      <c r="BB30" s="54">
        <f t="shared" si="2"/>
        <v>36604.54</v>
      </c>
      <c r="BC30" s="60" t="str">
        <f t="shared" si="3"/>
        <v>INR  Thirty Six Thousand Six Hundred &amp; Four  and Paise Fifty Four Only</v>
      </c>
      <c r="IA30" s="21">
        <v>3.02</v>
      </c>
      <c r="IB30" s="21" t="s">
        <v>64</v>
      </c>
      <c r="ID30" s="21">
        <v>5.5</v>
      </c>
      <c r="IE30" s="22" t="s">
        <v>46</v>
      </c>
      <c r="IF30" s="22"/>
      <c r="IG30" s="22"/>
      <c r="IH30" s="22"/>
      <c r="II30" s="22"/>
    </row>
    <row r="31" spans="1:243" s="21" customFormat="1" ht="63" customHeight="1">
      <c r="A31" s="61">
        <v>3.03</v>
      </c>
      <c r="B31" s="62" t="s">
        <v>81</v>
      </c>
      <c r="C31" s="34"/>
      <c r="D31" s="66"/>
      <c r="E31" s="66"/>
      <c r="F31" s="66"/>
      <c r="G31" s="66"/>
      <c r="H31" s="66"/>
      <c r="I31" s="66"/>
      <c r="J31" s="66"/>
      <c r="K31" s="66"/>
      <c r="L31" s="66"/>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IA31" s="21">
        <v>3.03</v>
      </c>
      <c r="IB31" s="21" t="s">
        <v>81</v>
      </c>
      <c r="IE31" s="22"/>
      <c r="IF31" s="22"/>
      <c r="IG31" s="22"/>
      <c r="IH31" s="22"/>
      <c r="II31" s="22"/>
    </row>
    <row r="32" spans="1:243" s="21" customFormat="1" ht="30.75" customHeight="1">
      <c r="A32" s="61">
        <v>3.04</v>
      </c>
      <c r="B32" s="62" t="s">
        <v>55</v>
      </c>
      <c r="C32" s="34"/>
      <c r="D32" s="34">
        <v>5</v>
      </c>
      <c r="E32" s="63" t="s">
        <v>43</v>
      </c>
      <c r="F32" s="64">
        <v>817.27</v>
      </c>
      <c r="G32" s="46"/>
      <c r="H32" s="40"/>
      <c r="I32" s="41" t="s">
        <v>33</v>
      </c>
      <c r="J32" s="42">
        <f t="shared" si="0"/>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1"/>
        <v>4086.35</v>
      </c>
      <c r="BB32" s="54">
        <f t="shared" si="2"/>
        <v>4086.35</v>
      </c>
      <c r="BC32" s="60" t="str">
        <f t="shared" si="3"/>
        <v>INR  Four Thousand  &amp;Eighty Six  and Paise Thirty Five Only</v>
      </c>
      <c r="IA32" s="21">
        <v>3.04</v>
      </c>
      <c r="IB32" s="21" t="s">
        <v>55</v>
      </c>
      <c r="ID32" s="21">
        <v>5</v>
      </c>
      <c r="IE32" s="22" t="s">
        <v>43</v>
      </c>
      <c r="IF32" s="22"/>
      <c r="IG32" s="22"/>
      <c r="IH32" s="22"/>
      <c r="II32" s="22"/>
    </row>
    <row r="33" spans="1:243" s="21" customFormat="1" ht="16.5" customHeight="1">
      <c r="A33" s="61">
        <v>4</v>
      </c>
      <c r="B33" s="62" t="s">
        <v>82</v>
      </c>
      <c r="C33" s="34"/>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4</v>
      </c>
      <c r="IB33" s="21" t="s">
        <v>82</v>
      </c>
      <c r="IE33" s="22"/>
      <c r="IF33" s="22"/>
      <c r="IG33" s="22"/>
      <c r="IH33" s="22"/>
      <c r="II33" s="22"/>
    </row>
    <row r="34" spans="1:243" s="21" customFormat="1" ht="174" customHeight="1">
      <c r="A34" s="61">
        <v>4.01</v>
      </c>
      <c r="B34" s="62" t="s">
        <v>83</v>
      </c>
      <c r="C34" s="34"/>
      <c r="D34" s="34">
        <v>3</v>
      </c>
      <c r="E34" s="63" t="s">
        <v>43</v>
      </c>
      <c r="F34" s="64">
        <v>903.38</v>
      </c>
      <c r="G34" s="46"/>
      <c r="H34" s="40"/>
      <c r="I34" s="41" t="s">
        <v>33</v>
      </c>
      <c r="J34" s="42">
        <f aca="true" t="shared" si="4" ref="J34:J110">IF(I34="Less(-)",-1,1)</f>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total_amount_ba($B$2,$D$2,D34,F34,J34,K34,M34)</f>
        <v>2710.14</v>
      </c>
      <c r="BB34" s="54">
        <f>BA34+SUM(N34:AZ34)</f>
        <v>2710.14</v>
      </c>
      <c r="BC34" s="60" t="str">
        <f>SpellNumber(L34,BB34)</f>
        <v>INR  Two Thousand Seven Hundred &amp; Ten  and Paise Fourteen Only</v>
      </c>
      <c r="IA34" s="21">
        <v>4.01</v>
      </c>
      <c r="IB34" s="21" t="s">
        <v>83</v>
      </c>
      <c r="ID34" s="21">
        <v>3</v>
      </c>
      <c r="IE34" s="22" t="s">
        <v>43</v>
      </c>
      <c r="IF34" s="22"/>
      <c r="IG34" s="22"/>
      <c r="IH34" s="22"/>
      <c r="II34" s="22"/>
    </row>
    <row r="35" spans="1:243" s="21" customFormat="1" ht="18.75" customHeight="1">
      <c r="A35" s="61">
        <v>5</v>
      </c>
      <c r="B35" s="62" t="s">
        <v>84</v>
      </c>
      <c r="C35" s="34"/>
      <c r="D35" s="66"/>
      <c r="E35" s="66"/>
      <c r="F35" s="66"/>
      <c r="G35" s="66"/>
      <c r="H35" s="66"/>
      <c r="I35" s="66"/>
      <c r="J35" s="66"/>
      <c r="K35" s="66"/>
      <c r="L35" s="66"/>
      <c r="M35" s="66"/>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IA35" s="21">
        <v>5</v>
      </c>
      <c r="IB35" s="21" t="s">
        <v>84</v>
      </c>
      <c r="IE35" s="22"/>
      <c r="IF35" s="22"/>
      <c r="IG35" s="22"/>
      <c r="IH35" s="22"/>
      <c r="II35" s="22"/>
    </row>
    <row r="36" spans="1:243" s="21" customFormat="1" ht="96" customHeight="1">
      <c r="A36" s="61">
        <v>5.01</v>
      </c>
      <c r="B36" s="62" t="s">
        <v>85</v>
      </c>
      <c r="C36" s="34"/>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5.01</v>
      </c>
      <c r="IB36" s="21" t="s">
        <v>85</v>
      </c>
      <c r="IE36" s="22"/>
      <c r="IF36" s="22"/>
      <c r="IG36" s="22"/>
      <c r="IH36" s="22"/>
      <c r="II36" s="22"/>
    </row>
    <row r="37" spans="1:243" s="21" customFormat="1" ht="31.5" customHeight="1">
      <c r="A37" s="61">
        <v>5.02</v>
      </c>
      <c r="B37" s="62" t="s">
        <v>86</v>
      </c>
      <c r="C37" s="34"/>
      <c r="D37" s="34">
        <v>0.11</v>
      </c>
      <c r="E37" s="63" t="s">
        <v>46</v>
      </c>
      <c r="F37" s="64">
        <v>92351.78</v>
      </c>
      <c r="G37" s="46"/>
      <c r="H37" s="40"/>
      <c r="I37" s="41" t="s">
        <v>33</v>
      </c>
      <c r="J37" s="42">
        <f t="shared" si="4"/>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total_amount_ba($B$2,$D$2,D37,F37,J37,K37,M37)</f>
        <v>10158.7</v>
      </c>
      <c r="BB37" s="54">
        <f>BA37+SUM(N37:AZ37)</f>
        <v>10158.7</v>
      </c>
      <c r="BC37" s="60" t="str">
        <f>SpellNumber(L37,BB37)</f>
        <v>INR  Ten Thousand One Hundred &amp; Fifty Eight  and Paise Seventy Only</v>
      </c>
      <c r="IA37" s="21">
        <v>5.02</v>
      </c>
      <c r="IB37" s="21" t="s">
        <v>86</v>
      </c>
      <c r="ID37" s="21">
        <v>0.11</v>
      </c>
      <c r="IE37" s="22" t="s">
        <v>46</v>
      </c>
      <c r="IF37" s="22"/>
      <c r="IG37" s="22"/>
      <c r="IH37" s="22"/>
      <c r="II37" s="22"/>
    </row>
    <row r="38" spans="1:243" s="21" customFormat="1" ht="77.25" customHeight="1">
      <c r="A38" s="61">
        <v>5.03</v>
      </c>
      <c r="B38" s="62" t="s">
        <v>87</v>
      </c>
      <c r="C38" s="34"/>
      <c r="D38" s="66"/>
      <c r="E38" s="66"/>
      <c r="F38" s="66"/>
      <c r="G38" s="66"/>
      <c r="H38" s="66"/>
      <c r="I38" s="66"/>
      <c r="J38" s="66"/>
      <c r="K38" s="66"/>
      <c r="L38" s="66"/>
      <c r="M38" s="66"/>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IA38" s="21">
        <v>5.03</v>
      </c>
      <c r="IB38" s="21" t="s">
        <v>87</v>
      </c>
      <c r="IE38" s="22"/>
      <c r="IF38" s="22"/>
      <c r="IG38" s="22"/>
      <c r="IH38" s="22"/>
      <c r="II38" s="22"/>
    </row>
    <row r="39" spans="1:243" s="21" customFormat="1" ht="17.25" customHeight="1">
      <c r="A39" s="61">
        <v>5.04</v>
      </c>
      <c r="B39" s="62" t="s">
        <v>88</v>
      </c>
      <c r="C39" s="34"/>
      <c r="D39" s="66"/>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IA39" s="21">
        <v>5.04</v>
      </c>
      <c r="IB39" s="21" t="s">
        <v>88</v>
      </c>
      <c r="IE39" s="22"/>
      <c r="IF39" s="22"/>
      <c r="IG39" s="22"/>
      <c r="IH39" s="22"/>
      <c r="II39" s="22"/>
    </row>
    <row r="40" spans="1:243" s="21" customFormat="1" ht="31.5" customHeight="1">
      <c r="A40" s="61">
        <v>5.05</v>
      </c>
      <c r="B40" s="62" t="s">
        <v>89</v>
      </c>
      <c r="C40" s="34"/>
      <c r="D40" s="34">
        <v>4.5</v>
      </c>
      <c r="E40" s="63" t="s">
        <v>43</v>
      </c>
      <c r="F40" s="64">
        <v>3817.4</v>
      </c>
      <c r="G40" s="46"/>
      <c r="H40" s="40"/>
      <c r="I40" s="41" t="s">
        <v>33</v>
      </c>
      <c r="J40" s="42">
        <f t="shared" si="4"/>
        <v>1</v>
      </c>
      <c r="K40" s="40" t="s">
        <v>34</v>
      </c>
      <c r="L40" s="40" t="s">
        <v>4</v>
      </c>
      <c r="M40" s="43"/>
      <c r="N40" s="52"/>
      <c r="O40" s="52"/>
      <c r="P40" s="53"/>
      <c r="Q40" s="52"/>
      <c r="R40" s="52"/>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5">
        <f>total_amount_ba($B$2,$D$2,D40,F40,J40,K40,M40)</f>
        <v>17178.3</v>
      </c>
      <c r="BB40" s="54">
        <f>BA40+SUM(N40:AZ40)</f>
        <v>17178.3</v>
      </c>
      <c r="BC40" s="60" t="str">
        <f>SpellNumber(L40,BB40)</f>
        <v>INR  Seventeen Thousand One Hundred &amp; Seventy Eight  and Paise Thirty Only</v>
      </c>
      <c r="IA40" s="21">
        <v>5.05</v>
      </c>
      <c r="IB40" s="21" t="s">
        <v>89</v>
      </c>
      <c r="ID40" s="21">
        <v>4.5</v>
      </c>
      <c r="IE40" s="22" t="s">
        <v>43</v>
      </c>
      <c r="IF40" s="22"/>
      <c r="IG40" s="22"/>
      <c r="IH40" s="22"/>
      <c r="II40" s="22"/>
    </row>
    <row r="41" spans="1:243" s="21" customFormat="1" ht="66.75" customHeight="1">
      <c r="A41" s="61">
        <v>5.06</v>
      </c>
      <c r="B41" s="62" t="s">
        <v>90</v>
      </c>
      <c r="C41" s="34"/>
      <c r="D41" s="66"/>
      <c r="E41" s="66"/>
      <c r="F41" s="66"/>
      <c r="G41" s="66"/>
      <c r="H41" s="66"/>
      <c r="I41" s="66"/>
      <c r="J41" s="66"/>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IA41" s="21">
        <v>5.06</v>
      </c>
      <c r="IB41" s="21" t="s">
        <v>90</v>
      </c>
      <c r="IE41" s="22"/>
      <c r="IF41" s="22"/>
      <c r="IG41" s="22"/>
      <c r="IH41" s="22"/>
      <c r="II41" s="22"/>
    </row>
    <row r="42" spans="1:243" s="21" customFormat="1" ht="31.5" customHeight="1">
      <c r="A42" s="61">
        <v>5.07</v>
      </c>
      <c r="B42" s="62" t="s">
        <v>91</v>
      </c>
      <c r="C42" s="34"/>
      <c r="D42" s="34">
        <v>30</v>
      </c>
      <c r="E42" s="63" t="s">
        <v>59</v>
      </c>
      <c r="F42" s="64">
        <v>160.89</v>
      </c>
      <c r="G42" s="46"/>
      <c r="H42" s="40"/>
      <c r="I42" s="41" t="s">
        <v>33</v>
      </c>
      <c r="J42" s="42">
        <f t="shared" si="4"/>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total_amount_ba($B$2,$D$2,D42,F42,J42,K42,M42)</f>
        <v>4826.7</v>
      </c>
      <c r="BB42" s="54">
        <f>BA42+SUM(N42:AZ42)</f>
        <v>4826.7</v>
      </c>
      <c r="BC42" s="60" t="str">
        <f>SpellNumber(L42,BB42)</f>
        <v>INR  Four Thousand Eight Hundred &amp; Twenty Six  and Paise Seventy Only</v>
      </c>
      <c r="IA42" s="21">
        <v>5.07</v>
      </c>
      <c r="IB42" s="21" t="s">
        <v>91</v>
      </c>
      <c r="ID42" s="21">
        <v>30</v>
      </c>
      <c r="IE42" s="22" t="s">
        <v>59</v>
      </c>
      <c r="IF42" s="22"/>
      <c r="IG42" s="22"/>
      <c r="IH42" s="22"/>
      <c r="II42" s="22"/>
    </row>
    <row r="43" spans="1:243" s="21" customFormat="1" ht="96" customHeight="1">
      <c r="A43" s="61">
        <v>5.08</v>
      </c>
      <c r="B43" s="62" t="s">
        <v>60</v>
      </c>
      <c r="C43" s="34"/>
      <c r="D43" s="34">
        <v>12</v>
      </c>
      <c r="E43" s="63" t="s">
        <v>47</v>
      </c>
      <c r="F43" s="64">
        <v>157.12</v>
      </c>
      <c r="G43" s="46"/>
      <c r="H43" s="40"/>
      <c r="I43" s="41" t="s">
        <v>33</v>
      </c>
      <c r="J43" s="42">
        <f t="shared" si="4"/>
        <v>1</v>
      </c>
      <c r="K43" s="40" t="s">
        <v>34</v>
      </c>
      <c r="L43" s="40" t="s">
        <v>4</v>
      </c>
      <c r="M43" s="43"/>
      <c r="N43" s="52"/>
      <c r="O43" s="52"/>
      <c r="P43" s="53"/>
      <c r="Q43" s="52"/>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5">
        <f>total_amount_ba($B$2,$D$2,D43,F43,J43,K43,M43)</f>
        <v>1885.44</v>
      </c>
      <c r="BB43" s="54">
        <f>BA43+SUM(N43:AZ43)</f>
        <v>1885.44</v>
      </c>
      <c r="BC43" s="60" t="str">
        <f>SpellNumber(L43,BB43)</f>
        <v>INR  One Thousand Eight Hundred &amp; Eighty Five  and Paise Forty Four Only</v>
      </c>
      <c r="IA43" s="21">
        <v>5.08</v>
      </c>
      <c r="IB43" s="21" t="s">
        <v>60</v>
      </c>
      <c r="ID43" s="21">
        <v>12</v>
      </c>
      <c r="IE43" s="22" t="s">
        <v>47</v>
      </c>
      <c r="IF43" s="22"/>
      <c r="IG43" s="22"/>
      <c r="IH43" s="22"/>
      <c r="II43" s="22"/>
    </row>
    <row r="44" spans="1:243" s="21" customFormat="1" ht="76.5" customHeight="1">
      <c r="A44" s="61">
        <v>5.09</v>
      </c>
      <c r="B44" s="62" t="s">
        <v>92</v>
      </c>
      <c r="C44" s="34"/>
      <c r="D44" s="66"/>
      <c r="E44" s="66"/>
      <c r="F44" s="66"/>
      <c r="G44" s="66"/>
      <c r="H44" s="66"/>
      <c r="I44" s="66"/>
      <c r="J44" s="66"/>
      <c r="K44" s="66"/>
      <c r="L44" s="66"/>
      <c r="M44" s="66"/>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IA44" s="21">
        <v>5.09</v>
      </c>
      <c r="IB44" s="21" t="s">
        <v>92</v>
      </c>
      <c r="IE44" s="22"/>
      <c r="IF44" s="22"/>
      <c r="IG44" s="22"/>
      <c r="IH44" s="22"/>
      <c r="II44" s="22"/>
    </row>
    <row r="45" spans="1:243" s="21" customFormat="1" ht="31.5" customHeight="1">
      <c r="A45" s="65">
        <v>5.1</v>
      </c>
      <c r="B45" s="62" t="s">
        <v>93</v>
      </c>
      <c r="C45" s="34"/>
      <c r="D45" s="34">
        <v>16</v>
      </c>
      <c r="E45" s="63" t="s">
        <v>47</v>
      </c>
      <c r="F45" s="64">
        <v>65.76</v>
      </c>
      <c r="G45" s="46"/>
      <c r="H45" s="40"/>
      <c r="I45" s="41" t="s">
        <v>33</v>
      </c>
      <c r="J45" s="42">
        <f t="shared" si="4"/>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total_amount_ba($B$2,$D$2,D45,F45,J45,K45,M45)</f>
        <v>1052.16</v>
      </c>
      <c r="BB45" s="54">
        <f>BA45+SUM(N45:AZ45)</f>
        <v>1052.16</v>
      </c>
      <c r="BC45" s="60" t="str">
        <f>SpellNumber(L45,BB45)</f>
        <v>INR  One Thousand  &amp;Fifty Two  and Paise Sixteen Only</v>
      </c>
      <c r="IA45" s="21">
        <v>5.1</v>
      </c>
      <c r="IB45" s="21" t="s">
        <v>93</v>
      </c>
      <c r="ID45" s="21">
        <v>16</v>
      </c>
      <c r="IE45" s="22" t="s">
        <v>47</v>
      </c>
      <c r="IF45" s="22"/>
      <c r="IG45" s="22"/>
      <c r="IH45" s="22"/>
      <c r="II45" s="22"/>
    </row>
    <row r="46" spans="1:243" s="21" customFormat="1" ht="31.5" customHeight="1">
      <c r="A46" s="61">
        <v>5.11</v>
      </c>
      <c r="B46" s="62" t="s">
        <v>94</v>
      </c>
      <c r="C46" s="34"/>
      <c r="D46" s="34">
        <v>16</v>
      </c>
      <c r="E46" s="63" t="s">
        <v>47</v>
      </c>
      <c r="F46" s="64">
        <v>50.99</v>
      </c>
      <c r="G46" s="46"/>
      <c r="H46" s="40"/>
      <c r="I46" s="41" t="s">
        <v>33</v>
      </c>
      <c r="J46" s="42">
        <f t="shared" si="4"/>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total_amount_ba($B$2,$D$2,D46,F46,J46,K46,M46)</f>
        <v>815.84</v>
      </c>
      <c r="BB46" s="54">
        <f>BA46+SUM(N46:AZ46)</f>
        <v>815.84</v>
      </c>
      <c r="BC46" s="60" t="str">
        <f>SpellNumber(L46,BB46)</f>
        <v>INR  Eight Hundred &amp; Fifteen  and Paise Eighty Four Only</v>
      </c>
      <c r="IA46" s="21">
        <v>5.11</v>
      </c>
      <c r="IB46" s="21" t="s">
        <v>94</v>
      </c>
      <c r="ID46" s="21">
        <v>16</v>
      </c>
      <c r="IE46" s="22" t="s">
        <v>47</v>
      </c>
      <c r="IF46" s="22"/>
      <c r="IG46" s="22"/>
      <c r="IH46" s="22"/>
      <c r="II46" s="22"/>
    </row>
    <row r="47" spans="1:243" s="21" customFormat="1" ht="31.5" customHeight="1">
      <c r="A47" s="61">
        <v>5.12</v>
      </c>
      <c r="B47" s="62" t="s">
        <v>95</v>
      </c>
      <c r="C47" s="34"/>
      <c r="D47" s="66"/>
      <c r="E47" s="66"/>
      <c r="F47" s="66"/>
      <c r="G47" s="66"/>
      <c r="H47" s="66"/>
      <c r="I47" s="66"/>
      <c r="J47" s="66"/>
      <c r="K47" s="66"/>
      <c r="L47" s="66"/>
      <c r="M47" s="66"/>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IA47" s="21">
        <v>5.12</v>
      </c>
      <c r="IB47" s="21" t="s">
        <v>95</v>
      </c>
      <c r="IE47" s="22"/>
      <c r="IF47" s="22"/>
      <c r="IG47" s="22"/>
      <c r="IH47" s="22"/>
      <c r="II47" s="22"/>
    </row>
    <row r="48" spans="1:243" s="21" customFormat="1" ht="31.5" customHeight="1">
      <c r="A48" s="61">
        <v>5.13</v>
      </c>
      <c r="B48" s="62" t="s">
        <v>96</v>
      </c>
      <c r="C48" s="34"/>
      <c r="D48" s="34">
        <v>16</v>
      </c>
      <c r="E48" s="63" t="s">
        <v>47</v>
      </c>
      <c r="F48" s="64">
        <v>46.34</v>
      </c>
      <c r="G48" s="46"/>
      <c r="H48" s="40"/>
      <c r="I48" s="41" t="s">
        <v>33</v>
      </c>
      <c r="J48" s="42">
        <f t="shared" si="4"/>
        <v>1</v>
      </c>
      <c r="K48" s="40" t="s">
        <v>34</v>
      </c>
      <c r="L48" s="40" t="s">
        <v>4</v>
      </c>
      <c r="M48" s="43"/>
      <c r="N48" s="52"/>
      <c r="O48" s="52"/>
      <c r="P48" s="53"/>
      <c r="Q48" s="52"/>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5">
        <f aca="true" t="shared" si="5" ref="BA48:BA54">total_amount_ba($B$2,$D$2,D48,F48,J48,K48,M48)</f>
        <v>741.44</v>
      </c>
      <c r="BB48" s="54">
        <f aca="true" t="shared" si="6" ref="BB48:BB54">BA48+SUM(N48:AZ48)</f>
        <v>741.44</v>
      </c>
      <c r="BC48" s="60" t="str">
        <f aca="true" t="shared" si="7" ref="BC48:BC54">SpellNumber(L48,BB48)</f>
        <v>INR  Seven Hundred &amp; Forty One  and Paise Forty Four Only</v>
      </c>
      <c r="IA48" s="21">
        <v>5.13</v>
      </c>
      <c r="IB48" s="21" t="s">
        <v>96</v>
      </c>
      <c r="ID48" s="21">
        <v>16</v>
      </c>
      <c r="IE48" s="22" t="s">
        <v>47</v>
      </c>
      <c r="IF48" s="22"/>
      <c r="IG48" s="22"/>
      <c r="IH48" s="22"/>
      <c r="II48" s="22"/>
    </row>
    <row r="49" spans="1:243" s="21" customFormat="1" ht="78.75" customHeight="1">
      <c r="A49" s="61">
        <v>5.14</v>
      </c>
      <c r="B49" s="62" t="s">
        <v>97</v>
      </c>
      <c r="C49" s="34"/>
      <c r="D49" s="66"/>
      <c r="E49" s="66"/>
      <c r="F49" s="66"/>
      <c r="G49" s="66"/>
      <c r="H49" s="66"/>
      <c r="I49" s="66"/>
      <c r="J49" s="66"/>
      <c r="K49" s="66"/>
      <c r="L49" s="66"/>
      <c r="M49" s="66"/>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IA49" s="21">
        <v>5.14</v>
      </c>
      <c r="IB49" s="21" t="s">
        <v>97</v>
      </c>
      <c r="IE49" s="22"/>
      <c r="IF49" s="22"/>
      <c r="IG49" s="22"/>
      <c r="IH49" s="22"/>
      <c r="II49" s="22"/>
    </row>
    <row r="50" spans="1:243" s="21" customFormat="1" ht="19.5" customHeight="1">
      <c r="A50" s="61">
        <v>5.15</v>
      </c>
      <c r="B50" s="62" t="s">
        <v>98</v>
      </c>
      <c r="C50" s="34"/>
      <c r="D50" s="66"/>
      <c r="E50" s="66"/>
      <c r="F50" s="66"/>
      <c r="G50" s="66"/>
      <c r="H50" s="66"/>
      <c r="I50" s="66"/>
      <c r="J50" s="66"/>
      <c r="K50" s="66"/>
      <c r="L50" s="66"/>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IA50" s="21">
        <v>5.15</v>
      </c>
      <c r="IB50" s="21" t="s">
        <v>98</v>
      </c>
      <c r="IE50" s="22"/>
      <c r="IF50" s="22"/>
      <c r="IG50" s="22"/>
      <c r="IH50" s="22"/>
      <c r="II50" s="22"/>
    </row>
    <row r="51" spans="1:243" s="21" customFormat="1" ht="32.25" customHeight="1">
      <c r="A51" s="61">
        <v>5.16</v>
      </c>
      <c r="B51" s="62" t="s">
        <v>99</v>
      </c>
      <c r="C51" s="34"/>
      <c r="D51" s="66"/>
      <c r="E51" s="66"/>
      <c r="F51" s="66"/>
      <c r="G51" s="66"/>
      <c r="H51" s="66"/>
      <c r="I51" s="66"/>
      <c r="J51" s="66"/>
      <c r="K51" s="66"/>
      <c r="L51" s="66"/>
      <c r="M51" s="66"/>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IA51" s="21">
        <v>5.16</v>
      </c>
      <c r="IB51" s="21" t="s">
        <v>99</v>
      </c>
      <c r="IE51" s="22"/>
      <c r="IF51" s="22"/>
      <c r="IG51" s="22"/>
      <c r="IH51" s="22"/>
      <c r="II51" s="22"/>
    </row>
    <row r="52" spans="1:243" s="21" customFormat="1" ht="31.5" customHeight="1">
      <c r="A52" s="61">
        <v>5.17</v>
      </c>
      <c r="B52" s="62" t="s">
        <v>88</v>
      </c>
      <c r="C52" s="34"/>
      <c r="D52" s="34">
        <v>4.5</v>
      </c>
      <c r="E52" s="63" t="s">
        <v>43</v>
      </c>
      <c r="F52" s="64">
        <v>3816.05</v>
      </c>
      <c r="G52" s="46"/>
      <c r="H52" s="40"/>
      <c r="I52" s="41" t="s">
        <v>33</v>
      </c>
      <c r="J52" s="42">
        <f t="shared" si="4"/>
        <v>1</v>
      </c>
      <c r="K52" s="40" t="s">
        <v>34</v>
      </c>
      <c r="L52" s="40" t="s">
        <v>4</v>
      </c>
      <c r="M52" s="43"/>
      <c r="N52" s="52"/>
      <c r="O52" s="52"/>
      <c r="P52" s="53"/>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5">
        <f t="shared" si="5"/>
        <v>17172.23</v>
      </c>
      <c r="BB52" s="54">
        <f t="shared" si="6"/>
        <v>17172.23</v>
      </c>
      <c r="BC52" s="60" t="str">
        <f t="shared" si="7"/>
        <v>INR  Seventeen Thousand One Hundred &amp; Seventy Two  and Paise Twenty Three Only</v>
      </c>
      <c r="IA52" s="21">
        <v>5.17</v>
      </c>
      <c r="IB52" s="21" t="s">
        <v>88</v>
      </c>
      <c r="ID52" s="21">
        <v>4.5</v>
      </c>
      <c r="IE52" s="22" t="s">
        <v>43</v>
      </c>
      <c r="IF52" s="22"/>
      <c r="IG52" s="22"/>
      <c r="IH52" s="22"/>
      <c r="II52" s="22"/>
    </row>
    <row r="53" spans="1:243" s="21" customFormat="1" ht="18" customHeight="1">
      <c r="A53" s="61">
        <v>6</v>
      </c>
      <c r="B53" s="62" t="s">
        <v>100</v>
      </c>
      <c r="C53" s="34"/>
      <c r="D53" s="66"/>
      <c r="E53" s="66"/>
      <c r="F53" s="66"/>
      <c r="G53" s="66"/>
      <c r="H53" s="66"/>
      <c r="I53" s="66"/>
      <c r="J53" s="66"/>
      <c r="K53" s="66"/>
      <c r="L53" s="66"/>
      <c r="M53" s="66"/>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IA53" s="21">
        <v>6</v>
      </c>
      <c r="IB53" s="21" t="s">
        <v>100</v>
      </c>
      <c r="IE53" s="22"/>
      <c r="IF53" s="22"/>
      <c r="IG53" s="22"/>
      <c r="IH53" s="22"/>
      <c r="II53" s="22"/>
    </row>
    <row r="54" spans="1:243" s="21" customFormat="1" ht="158.25" customHeight="1">
      <c r="A54" s="61">
        <v>6.01</v>
      </c>
      <c r="B54" s="62" t="s">
        <v>101</v>
      </c>
      <c r="C54" s="34"/>
      <c r="D54" s="34">
        <v>2</v>
      </c>
      <c r="E54" s="63" t="s">
        <v>43</v>
      </c>
      <c r="F54" s="64">
        <v>812.71</v>
      </c>
      <c r="G54" s="46"/>
      <c r="H54" s="40"/>
      <c r="I54" s="41" t="s">
        <v>33</v>
      </c>
      <c r="J54" s="42">
        <f t="shared" si="4"/>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5"/>
        <v>1625.42</v>
      </c>
      <c r="BB54" s="54">
        <f t="shared" si="6"/>
        <v>1625.42</v>
      </c>
      <c r="BC54" s="60" t="str">
        <f t="shared" si="7"/>
        <v>INR  One Thousand Six Hundred &amp; Twenty Five  and Paise Forty Two Only</v>
      </c>
      <c r="IA54" s="21">
        <v>6.01</v>
      </c>
      <c r="IB54" s="21" t="s">
        <v>101</v>
      </c>
      <c r="ID54" s="21">
        <v>2</v>
      </c>
      <c r="IE54" s="22" t="s">
        <v>43</v>
      </c>
      <c r="IF54" s="22"/>
      <c r="IG54" s="22"/>
      <c r="IH54" s="22"/>
      <c r="II54" s="22"/>
    </row>
    <row r="55" spans="1:243" s="21" customFormat="1" ht="160.5" customHeight="1">
      <c r="A55" s="61">
        <v>6.02</v>
      </c>
      <c r="B55" s="62" t="s">
        <v>102</v>
      </c>
      <c r="C55" s="34"/>
      <c r="D55" s="66"/>
      <c r="E55" s="66"/>
      <c r="F55" s="66"/>
      <c r="G55" s="66"/>
      <c r="H55" s="66"/>
      <c r="I55" s="66"/>
      <c r="J55" s="66"/>
      <c r="K55" s="66"/>
      <c r="L55" s="66"/>
      <c r="M55" s="66"/>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IA55" s="21">
        <v>6.02</v>
      </c>
      <c r="IB55" s="21" t="s">
        <v>102</v>
      </c>
      <c r="IE55" s="22"/>
      <c r="IF55" s="22"/>
      <c r="IG55" s="22"/>
      <c r="IH55" s="22"/>
      <c r="II55" s="22"/>
    </row>
    <row r="56" spans="1:243" s="21" customFormat="1" ht="31.5" customHeight="1">
      <c r="A56" s="61">
        <v>6.03</v>
      </c>
      <c r="B56" s="62" t="s">
        <v>103</v>
      </c>
      <c r="C56" s="34"/>
      <c r="D56" s="34">
        <v>1</v>
      </c>
      <c r="E56" s="63" t="s">
        <v>43</v>
      </c>
      <c r="F56" s="64">
        <v>1355.41</v>
      </c>
      <c r="G56" s="46"/>
      <c r="H56" s="40"/>
      <c r="I56" s="41" t="s">
        <v>33</v>
      </c>
      <c r="J56" s="42">
        <f t="shared" si="4"/>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total_amount_ba($B$2,$D$2,D56,F56,J56,K56,M56)</f>
        <v>1355.41</v>
      </c>
      <c r="BB56" s="54">
        <f>BA56+SUM(N56:AZ56)</f>
        <v>1355.41</v>
      </c>
      <c r="BC56" s="60" t="str">
        <f>SpellNumber(L56,BB56)</f>
        <v>INR  One Thousand Three Hundred &amp; Fifty Five  and Paise Forty One Only</v>
      </c>
      <c r="IA56" s="21">
        <v>6.03</v>
      </c>
      <c r="IB56" s="21" t="s">
        <v>103</v>
      </c>
      <c r="ID56" s="21">
        <v>1</v>
      </c>
      <c r="IE56" s="22" t="s">
        <v>43</v>
      </c>
      <c r="IF56" s="22"/>
      <c r="IG56" s="22"/>
      <c r="IH56" s="22"/>
      <c r="II56" s="22"/>
    </row>
    <row r="57" spans="1:243" s="21" customFormat="1" ht="159.75" customHeight="1">
      <c r="A57" s="61">
        <v>6.04</v>
      </c>
      <c r="B57" s="62" t="s">
        <v>104</v>
      </c>
      <c r="C57" s="34"/>
      <c r="D57" s="66"/>
      <c r="E57" s="66"/>
      <c r="F57" s="66"/>
      <c r="G57" s="66"/>
      <c r="H57" s="66"/>
      <c r="I57" s="66"/>
      <c r="J57" s="66"/>
      <c r="K57" s="66"/>
      <c r="L57" s="66"/>
      <c r="M57" s="66"/>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IA57" s="21">
        <v>6.04</v>
      </c>
      <c r="IB57" s="21" t="s">
        <v>104</v>
      </c>
      <c r="IE57" s="22"/>
      <c r="IF57" s="22"/>
      <c r="IG57" s="22"/>
      <c r="IH57" s="22"/>
      <c r="II57" s="22"/>
    </row>
    <row r="58" spans="1:243" s="21" customFormat="1" ht="31.5" customHeight="1">
      <c r="A58" s="61">
        <v>6.05</v>
      </c>
      <c r="B58" s="62" t="s">
        <v>103</v>
      </c>
      <c r="C58" s="34"/>
      <c r="D58" s="34">
        <v>10</v>
      </c>
      <c r="E58" s="63" t="s">
        <v>43</v>
      </c>
      <c r="F58" s="64">
        <v>1411.62</v>
      </c>
      <c r="G58" s="46"/>
      <c r="H58" s="40"/>
      <c r="I58" s="41" t="s">
        <v>33</v>
      </c>
      <c r="J58" s="42">
        <f t="shared" si="4"/>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total_amount_ba($B$2,$D$2,D58,F58,J58,K58,M58)</f>
        <v>14116.2</v>
      </c>
      <c r="BB58" s="54">
        <f>BA58+SUM(N58:AZ58)</f>
        <v>14116.2</v>
      </c>
      <c r="BC58" s="60" t="str">
        <f>SpellNumber(L58,BB58)</f>
        <v>INR  Fourteen Thousand One Hundred &amp; Sixteen  and Paise Twenty Only</v>
      </c>
      <c r="IA58" s="21">
        <v>6.05</v>
      </c>
      <c r="IB58" s="21" t="s">
        <v>103</v>
      </c>
      <c r="ID58" s="21">
        <v>10</v>
      </c>
      <c r="IE58" s="22" t="s">
        <v>43</v>
      </c>
      <c r="IF58" s="22"/>
      <c r="IG58" s="22"/>
      <c r="IH58" s="22"/>
      <c r="II58" s="22"/>
    </row>
    <row r="59" spans="1:243" s="21" customFormat="1" ht="17.25" customHeight="1">
      <c r="A59" s="61">
        <v>7</v>
      </c>
      <c r="B59" s="62" t="s">
        <v>105</v>
      </c>
      <c r="C59" s="34"/>
      <c r="D59" s="66"/>
      <c r="E59" s="66"/>
      <c r="F59" s="66"/>
      <c r="G59" s="66"/>
      <c r="H59" s="66"/>
      <c r="I59" s="66"/>
      <c r="J59" s="66"/>
      <c r="K59" s="66"/>
      <c r="L59" s="66"/>
      <c r="M59" s="66"/>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IA59" s="21">
        <v>7</v>
      </c>
      <c r="IB59" s="21" t="s">
        <v>105</v>
      </c>
      <c r="IE59" s="22"/>
      <c r="IF59" s="22"/>
      <c r="IG59" s="22"/>
      <c r="IH59" s="22"/>
      <c r="II59" s="22"/>
    </row>
    <row r="60" spans="1:243" s="21" customFormat="1" ht="173.25">
      <c r="A60" s="61">
        <v>7.01</v>
      </c>
      <c r="B60" s="62" t="s">
        <v>106</v>
      </c>
      <c r="C60" s="34"/>
      <c r="D60" s="34">
        <v>3</v>
      </c>
      <c r="E60" s="63" t="s">
        <v>47</v>
      </c>
      <c r="F60" s="64">
        <v>213.99</v>
      </c>
      <c r="G60" s="46"/>
      <c r="H60" s="40"/>
      <c r="I60" s="41" t="s">
        <v>33</v>
      </c>
      <c r="J60" s="42">
        <f t="shared" si="4"/>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total_amount_ba($B$2,$D$2,D60,F60,J60,K60,M60)</f>
        <v>641.97</v>
      </c>
      <c r="BB60" s="54">
        <f>BA60+SUM(N60:AZ60)</f>
        <v>641.97</v>
      </c>
      <c r="BC60" s="60" t="str">
        <f>SpellNumber(L60,BB60)</f>
        <v>INR  Six Hundred &amp; Forty One  and Paise Ninety Seven Only</v>
      </c>
      <c r="IA60" s="21">
        <v>7.01</v>
      </c>
      <c r="IB60" s="21" t="s">
        <v>106</v>
      </c>
      <c r="ID60" s="21">
        <v>3</v>
      </c>
      <c r="IE60" s="22" t="s">
        <v>47</v>
      </c>
      <c r="IF60" s="22"/>
      <c r="IG60" s="22"/>
      <c r="IH60" s="22"/>
      <c r="II60" s="22"/>
    </row>
    <row r="61" spans="1:243" s="21" customFormat="1" ht="110.25">
      <c r="A61" s="61">
        <v>7.02</v>
      </c>
      <c r="B61" s="62" t="s">
        <v>107</v>
      </c>
      <c r="C61" s="34"/>
      <c r="D61" s="66"/>
      <c r="E61" s="66"/>
      <c r="F61" s="66"/>
      <c r="G61" s="66"/>
      <c r="H61" s="66"/>
      <c r="I61" s="66"/>
      <c r="J61" s="66"/>
      <c r="K61" s="66"/>
      <c r="L61" s="66"/>
      <c r="M61" s="66"/>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IA61" s="21">
        <v>7.02</v>
      </c>
      <c r="IB61" s="21" t="s">
        <v>107</v>
      </c>
      <c r="IE61" s="22"/>
      <c r="IF61" s="22"/>
      <c r="IG61" s="22"/>
      <c r="IH61" s="22"/>
      <c r="II61" s="22"/>
    </row>
    <row r="62" spans="1:243" s="21" customFormat="1" ht="31.5" customHeight="1">
      <c r="A62" s="61">
        <v>7.03</v>
      </c>
      <c r="B62" s="62" t="s">
        <v>61</v>
      </c>
      <c r="C62" s="34"/>
      <c r="D62" s="34">
        <v>21</v>
      </c>
      <c r="E62" s="63" t="s">
        <v>44</v>
      </c>
      <c r="F62" s="64">
        <v>267.47</v>
      </c>
      <c r="G62" s="46"/>
      <c r="H62" s="40"/>
      <c r="I62" s="41" t="s">
        <v>33</v>
      </c>
      <c r="J62" s="42">
        <f t="shared" si="4"/>
        <v>1</v>
      </c>
      <c r="K62" s="40" t="s">
        <v>34</v>
      </c>
      <c r="L62" s="40" t="s">
        <v>4</v>
      </c>
      <c r="M62" s="43"/>
      <c r="N62" s="52"/>
      <c r="O62" s="52"/>
      <c r="P62" s="53"/>
      <c r="Q62" s="52"/>
      <c r="R62" s="52"/>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5">
        <f>total_amount_ba($B$2,$D$2,D62,F62,J62,K62,M62)</f>
        <v>5616.87</v>
      </c>
      <c r="BB62" s="54">
        <f>BA62+SUM(N62:AZ62)</f>
        <v>5616.87</v>
      </c>
      <c r="BC62" s="60" t="str">
        <f>SpellNumber(L62,BB62)</f>
        <v>INR  Five Thousand Six Hundred &amp; Sixteen  and Paise Eighty Seven Only</v>
      </c>
      <c r="IA62" s="21">
        <v>7.03</v>
      </c>
      <c r="IB62" s="21" t="s">
        <v>61</v>
      </c>
      <c r="ID62" s="21">
        <v>21</v>
      </c>
      <c r="IE62" s="22" t="s">
        <v>44</v>
      </c>
      <c r="IF62" s="22"/>
      <c r="IG62" s="22"/>
      <c r="IH62" s="22"/>
      <c r="II62" s="22"/>
    </row>
    <row r="63" spans="1:243" s="21" customFormat="1" ht="126">
      <c r="A63" s="61">
        <v>7.04</v>
      </c>
      <c r="B63" s="62" t="s">
        <v>108</v>
      </c>
      <c r="C63" s="34"/>
      <c r="D63" s="66"/>
      <c r="E63" s="66"/>
      <c r="F63" s="66"/>
      <c r="G63" s="66"/>
      <c r="H63" s="66"/>
      <c r="I63" s="66"/>
      <c r="J63" s="66"/>
      <c r="K63" s="66"/>
      <c r="L63" s="66"/>
      <c r="M63" s="66"/>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IA63" s="21">
        <v>7.04</v>
      </c>
      <c r="IB63" s="21" t="s">
        <v>108</v>
      </c>
      <c r="IE63" s="22"/>
      <c r="IF63" s="22"/>
      <c r="IG63" s="22"/>
      <c r="IH63" s="22"/>
      <c r="II63" s="22"/>
    </row>
    <row r="64" spans="1:243" s="21" customFormat="1" ht="20.25" customHeight="1">
      <c r="A64" s="61">
        <v>7.05</v>
      </c>
      <c r="B64" s="62" t="s">
        <v>109</v>
      </c>
      <c r="C64" s="34"/>
      <c r="D64" s="66"/>
      <c r="E64" s="66"/>
      <c r="F64" s="66"/>
      <c r="G64" s="66"/>
      <c r="H64" s="66"/>
      <c r="I64" s="66"/>
      <c r="J64" s="66"/>
      <c r="K64" s="66"/>
      <c r="L64" s="66"/>
      <c r="M64" s="66"/>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IA64" s="21">
        <v>7.05</v>
      </c>
      <c r="IB64" s="21" t="s">
        <v>109</v>
      </c>
      <c r="IE64" s="22"/>
      <c r="IF64" s="22"/>
      <c r="IG64" s="22"/>
      <c r="IH64" s="22"/>
      <c r="II64" s="22"/>
    </row>
    <row r="65" spans="1:243" s="21" customFormat="1" ht="31.5" customHeight="1">
      <c r="A65" s="61">
        <v>7.06</v>
      </c>
      <c r="B65" s="62" t="s">
        <v>110</v>
      </c>
      <c r="C65" s="34"/>
      <c r="D65" s="34">
        <v>3</v>
      </c>
      <c r="E65" s="63" t="s">
        <v>47</v>
      </c>
      <c r="F65" s="64">
        <v>165.32</v>
      </c>
      <c r="G65" s="46"/>
      <c r="H65" s="40"/>
      <c r="I65" s="41" t="s">
        <v>33</v>
      </c>
      <c r="J65" s="42">
        <f t="shared" si="4"/>
        <v>1</v>
      </c>
      <c r="K65" s="40" t="s">
        <v>34</v>
      </c>
      <c r="L65" s="40" t="s">
        <v>4</v>
      </c>
      <c r="M65" s="43"/>
      <c r="N65" s="52"/>
      <c r="O65" s="52"/>
      <c r="P65" s="53"/>
      <c r="Q65" s="52"/>
      <c r="R65" s="52"/>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5">
        <f>total_amount_ba($B$2,$D$2,D65,F65,J65,K65,M65)</f>
        <v>495.96</v>
      </c>
      <c r="BB65" s="54">
        <f>BA65+SUM(N65:AZ65)</f>
        <v>495.96</v>
      </c>
      <c r="BC65" s="60" t="str">
        <f>SpellNumber(L65,BB65)</f>
        <v>INR  Four Hundred &amp; Ninety Five  and Paise Ninety Six Only</v>
      </c>
      <c r="IA65" s="21">
        <v>7.06</v>
      </c>
      <c r="IB65" s="21" t="s">
        <v>110</v>
      </c>
      <c r="ID65" s="21">
        <v>3</v>
      </c>
      <c r="IE65" s="22" t="s">
        <v>47</v>
      </c>
      <c r="IF65" s="22"/>
      <c r="IG65" s="22"/>
      <c r="IH65" s="22"/>
      <c r="II65" s="22"/>
    </row>
    <row r="66" spans="1:243" s="21" customFormat="1" ht="19.5" customHeight="1">
      <c r="A66" s="61">
        <v>7.07</v>
      </c>
      <c r="B66" s="62" t="s">
        <v>111</v>
      </c>
      <c r="C66" s="34"/>
      <c r="D66" s="66"/>
      <c r="E66" s="66"/>
      <c r="F66" s="66"/>
      <c r="G66" s="66"/>
      <c r="H66" s="66"/>
      <c r="I66" s="66"/>
      <c r="J66" s="66"/>
      <c r="K66" s="66"/>
      <c r="L66" s="66"/>
      <c r="M66" s="66"/>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IA66" s="21">
        <v>7.07</v>
      </c>
      <c r="IB66" s="21" t="s">
        <v>111</v>
      </c>
      <c r="IE66" s="22"/>
      <c r="IF66" s="22"/>
      <c r="IG66" s="22"/>
      <c r="IH66" s="22"/>
      <c r="II66" s="22"/>
    </row>
    <row r="67" spans="1:243" s="21" customFormat="1" ht="31.5" customHeight="1">
      <c r="A67" s="61">
        <v>7.08</v>
      </c>
      <c r="B67" s="62" t="s">
        <v>112</v>
      </c>
      <c r="C67" s="34"/>
      <c r="D67" s="34">
        <v>3</v>
      </c>
      <c r="E67" s="63" t="s">
        <v>47</v>
      </c>
      <c r="F67" s="64">
        <v>99.78</v>
      </c>
      <c r="G67" s="46"/>
      <c r="H67" s="40"/>
      <c r="I67" s="41" t="s">
        <v>33</v>
      </c>
      <c r="J67" s="42">
        <f t="shared" si="4"/>
        <v>1</v>
      </c>
      <c r="K67" s="40" t="s">
        <v>34</v>
      </c>
      <c r="L67" s="40" t="s">
        <v>4</v>
      </c>
      <c r="M67" s="43"/>
      <c r="N67" s="52"/>
      <c r="O67" s="52"/>
      <c r="P67" s="53"/>
      <c r="Q67" s="52"/>
      <c r="R67" s="52"/>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5">
        <f>total_amount_ba($B$2,$D$2,D67,F67,J67,K67,M67)</f>
        <v>299.34</v>
      </c>
      <c r="BB67" s="54">
        <f>BA67+SUM(N67:AZ67)</f>
        <v>299.34</v>
      </c>
      <c r="BC67" s="60" t="str">
        <f>SpellNumber(L67,BB67)</f>
        <v>INR  Two Hundred &amp; Ninety Nine  and Paise Thirty Four Only</v>
      </c>
      <c r="IA67" s="21">
        <v>7.08</v>
      </c>
      <c r="IB67" s="21" t="s">
        <v>112</v>
      </c>
      <c r="ID67" s="21">
        <v>3</v>
      </c>
      <c r="IE67" s="22" t="s">
        <v>47</v>
      </c>
      <c r="IF67" s="22"/>
      <c r="IG67" s="22"/>
      <c r="IH67" s="22"/>
      <c r="II67" s="22"/>
    </row>
    <row r="68" spans="1:243" s="21" customFormat="1" ht="31.5" customHeight="1">
      <c r="A68" s="61">
        <v>7.09</v>
      </c>
      <c r="B68" s="62" t="s">
        <v>113</v>
      </c>
      <c r="C68" s="34"/>
      <c r="D68" s="66"/>
      <c r="E68" s="66"/>
      <c r="F68" s="66"/>
      <c r="G68" s="66"/>
      <c r="H68" s="66"/>
      <c r="I68" s="66"/>
      <c r="J68" s="66"/>
      <c r="K68" s="66"/>
      <c r="L68" s="66"/>
      <c r="M68" s="66"/>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IA68" s="21">
        <v>7.09</v>
      </c>
      <c r="IB68" s="21" t="s">
        <v>113</v>
      </c>
      <c r="IE68" s="22"/>
      <c r="IF68" s="22"/>
      <c r="IG68" s="22"/>
      <c r="IH68" s="22"/>
      <c r="II68" s="22"/>
    </row>
    <row r="69" spans="1:243" s="21" customFormat="1" ht="31.5" customHeight="1">
      <c r="A69" s="65">
        <v>7.1</v>
      </c>
      <c r="B69" s="62" t="s">
        <v>114</v>
      </c>
      <c r="C69" s="34"/>
      <c r="D69" s="34">
        <v>9</v>
      </c>
      <c r="E69" s="63" t="s">
        <v>47</v>
      </c>
      <c r="F69" s="64">
        <v>253.22</v>
      </c>
      <c r="G69" s="46"/>
      <c r="H69" s="40"/>
      <c r="I69" s="41" t="s">
        <v>33</v>
      </c>
      <c r="J69" s="42">
        <f t="shared" si="4"/>
        <v>1</v>
      </c>
      <c r="K69" s="40" t="s">
        <v>34</v>
      </c>
      <c r="L69" s="40" t="s">
        <v>4</v>
      </c>
      <c r="M69" s="43"/>
      <c r="N69" s="52"/>
      <c r="O69" s="52"/>
      <c r="P69" s="53"/>
      <c r="Q69" s="52"/>
      <c r="R69" s="52"/>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5">
        <f>total_amount_ba($B$2,$D$2,D69,F69,J69,K69,M69)</f>
        <v>2278.98</v>
      </c>
      <c r="BB69" s="54">
        <f>BA69+SUM(N69:AZ69)</f>
        <v>2278.98</v>
      </c>
      <c r="BC69" s="60" t="str">
        <f>SpellNumber(L69,BB69)</f>
        <v>INR  Two Thousand Two Hundred &amp; Seventy Eight  and Paise Ninety Eight Only</v>
      </c>
      <c r="IA69" s="21">
        <v>7.1</v>
      </c>
      <c r="IB69" s="21" t="s">
        <v>114</v>
      </c>
      <c r="ID69" s="21">
        <v>9</v>
      </c>
      <c r="IE69" s="22" t="s">
        <v>47</v>
      </c>
      <c r="IF69" s="22"/>
      <c r="IG69" s="22"/>
      <c r="IH69" s="22"/>
      <c r="II69" s="22"/>
    </row>
    <row r="70" spans="1:243" s="21" customFormat="1" ht="19.5" customHeight="1">
      <c r="A70" s="61">
        <v>8</v>
      </c>
      <c r="B70" s="62" t="s">
        <v>115</v>
      </c>
      <c r="C70" s="34"/>
      <c r="D70" s="66"/>
      <c r="E70" s="66"/>
      <c r="F70" s="66"/>
      <c r="G70" s="66"/>
      <c r="H70" s="66"/>
      <c r="I70" s="66"/>
      <c r="J70" s="66"/>
      <c r="K70" s="66"/>
      <c r="L70" s="66"/>
      <c r="M70" s="66"/>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IA70" s="21">
        <v>8</v>
      </c>
      <c r="IB70" s="21" t="s">
        <v>115</v>
      </c>
      <c r="IE70" s="22"/>
      <c r="IF70" s="22"/>
      <c r="IG70" s="22"/>
      <c r="IH70" s="22"/>
      <c r="II70" s="22"/>
    </row>
    <row r="71" spans="1:243" s="21" customFormat="1" ht="18.75" customHeight="1">
      <c r="A71" s="61">
        <v>8.01</v>
      </c>
      <c r="B71" s="62" t="s">
        <v>116</v>
      </c>
      <c r="C71" s="34"/>
      <c r="D71" s="66"/>
      <c r="E71" s="66"/>
      <c r="F71" s="66"/>
      <c r="G71" s="66"/>
      <c r="H71" s="66"/>
      <c r="I71" s="66"/>
      <c r="J71" s="66"/>
      <c r="K71" s="66"/>
      <c r="L71" s="66"/>
      <c r="M71" s="66"/>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IA71" s="21">
        <v>8.01</v>
      </c>
      <c r="IB71" s="21" t="s">
        <v>116</v>
      </c>
      <c r="IE71" s="22"/>
      <c r="IF71" s="22"/>
      <c r="IG71" s="22"/>
      <c r="IH71" s="22"/>
      <c r="II71" s="22"/>
    </row>
    <row r="72" spans="1:243" s="21" customFormat="1" ht="31.5" customHeight="1">
      <c r="A72" s="61">
        <v>8.02</v>
      </c>
      <c r="B72" s="62" t="s">
        <v>48</v>
      </c>
      <c r="C72" s="34"/>
      <c r="D72" s="34">
        <v>60</v>
      </c>
      <c r="E72" s="63" t="s">
        <v>43</v>
      </c>
      <c r="F72" s="64">
        <v>231.08</v>
      </c>
      <c r="G72" s="46"/>
      <c r="H72" s="40"/>
      <c r="I72" s="41" t="s">
        <v>33</v>
      </c>
      <c r="J72" s="42">
        <f t="shared" si="4"/>
        <v>1</v>
      </c>
      <c r="K72" s="40" t="s">
        <v>34</v>
      </c>
      <c r="L72" s="40" t="s">
        <v>4</v>
      </c>
      <c r="M72" s="43"/>
      <c r="N72" s="52"/>
      <c r="O72" s="52"/>
      <c r="P72" s="53"/>
      <c r="Q72" s="52"/>
      <c r="R72" s="52"/>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5">
        <f>total_amount_ba($B$2,$D$2,D72,F72,J72,K72,M72)</f>
        <v>13864.8</v>
      </c>
      <c r="BB72" s="54">
        <f>BA72+SUM(N72:AZ72)</f>
        <v>13864.8</v>
      </c>
      <c r="BC72" s="60" t="str">
        <f>SpellNumber(L72,BB72)</f>
        <v>INR  Thirteen Thousand Eight Hundred &amp; Sixty Four  and Paise Eighty Only</v>
      </c>
      <c r="IA72" s="21">
        <v>8.02</v>
      </c>
      <c r="IB72" s="21" t="s">
        <v>48</v>
      </c>
      <c r="ID72" s="21">
        <v>60</v>
      </c>
      <c r="IE72" s="22" t="s">
        <v>43</v>
      </c>
      <c r="IF72" s="22"/>
      <c r="IG72" s="22"/>
      <c r="IH72" s="22"/>
      <c r="II72" s="22"/>
    </row>
    <row r="73" spans="1:243" s="21" customFormat="1" ht="31.5" customHeight="1">
      <c r="A73" s="61">
        <v>8.03</v>
      </c>
      <c r="B73" s="62" t="s">
        <v>117</v>
      </c>
      <c r="C73" s="34"/>
      <c r="D73" s="66"/>
      <c r="E73" s="66"/>
      <c r="F73" s="66"/>
      <c r="G73" s="66"/>
      <c r="H73" s="66"/>
      <c r="I73" s="66"/>
      <c r="J73" s="66"/>
      <c r="K73" s="66"/>
      <c r="L73" s="66"/>
      <c r="M73" s="66"/>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IA73" s="21">
        <v>8.03</v>
      </c>
      <c r="IB73" s="21" t="s">
        <v>117</v>
      </c>
      <c r="IE73" s="22"/>
      <c r="IF73" s="22"/>
      <c r="IG73" s="22"/>
      <c r="IH73" s="22"/>
      <c r="II73" s="22"/>
    </row>
    <row r="74" spans="1:243" s="21" customFormat="1" ht="31.5" customHeight="1">
      <c r="A74" s="61">
        <v>8.04</v>
      </c>
      <c r="B74" s="62" t="s">
        <v>48</v>
      </c>
      <c r="C74" s="34"/>
      <c r="D74" s="34">
        <v>38</v>
      </c>
      <c r="E74" s="63" t="s">
        <v>43</v>
      </c>
      <c r="F74" s="64">
        <v>266.46</v>
      </c>
      <c r="G74" s="46"/>
      <c r="H74" s="40"/>
      <c r="I74" s="41" t="s">
        <v>33</v>
      </c>
      <c r="J74" s="42">
        <f t="shared" si="4"/>
        <v>1</v>
      </c>
      <c r="K74" s="40" t="s">
        <v>34</v>
      </c>
      <c r="L74" s="40" t="s">
        <v>4</v>
      </c>
      <c r="M74" s="43"/>
      <c r="N74" s="52"/>
      <c r="O74" s="52"/>
      <c r="P74" s="53"/>
      <c r="Q74" s="52"/>
      <c r="R74" s="52"/>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5">
        <f>total_amount_ba($B$2,$D$2,D74,F74,J74,K74,M74)</f>
        <v>10125.48</v>
      </c>
      <c r="BB74" s="54">
        <f>BA74+SUM(N74:AZ74)</f>
        <v>10125.48</v>
      </c>
      <c r="BC74" s="60" t="str">
        <f>SpellNumber(L74,BB74)</f>
        <v>INR  Ten Thousand One Hundred &amp; Twenty Five  and Paise Forty Eight Only</v>
      </c>
      <c r="IA74" s="21">
        <v>8.04</v>
      </c>
      <c r="IB74" s="21" t="s">
        <v>48</v>
      </c>
      <c r="ID74" s="21">
        <v>38</v>
      </c>
      <c r="IE74" s="22" t="s">
        <v>43</v>
      </c>
      <c r="IF74" s="22"/>
      <c r="IG74" s="22"/>
      <c r="IH74" s="22"/>
      <c r="II74" s="22"/>
    </row>
    <row r="75" spans="1:243" s="21" customFormat="1" ht="31.5" customHeight="1">
      <c r="A75" s="61">
        <v>8.05</v>
      </c>
      <c r="B75" s="62" t="s">
        <v>118</v>
      </c>
      <c r="C75" s="34"/>
      <c r="D75" s="66"/>
      <c r="E75" s="66"/>
      <c r="F75" s="66"/>
      <c r="G75" s="66"/>
      <c r="H75" s="66"/>
      <c r="I75" s="66"/>
      <c r="J75" s="66"/>
      <c r="K75" s="66"/>
      <c r="L75" s="66"/>
      <c r="M75" s="66"/>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IA75" s="21">
        <v>8.05</v>
      </c>
      <c r="IB75" s="21" t="s">
        <v>118</v>
      </c>
      <c r="IE75" s="22"/>
      <c r="IF75" s="22"/>
      <c r="IG75" s="22"/>
      <c r="IH75" s="22"/>
      <c r="II75" s="22"/>
    </row>
    <row r="76" spans="1:243" s="21" customFormat="1" ht="31.5" customHeight="1">
      <c r="A76" s="61">
        <v>8.06</v>
      </c>
      <c r="B76" s="62" t="s">
        <v>66</v>
      </c>
      <c r="C76" s="34"/>
      <c r="D76" s="34">
        <v>5</v>
      </c>
      <c r="E76" s="63" t="s">
        <v>43</v>
      </c>
      <c r="F76" s="64">
        <v>287.81</v>
      </c>
      <c r="G76" s="46"/>
      <c r="H76" s="40"/>
      <c r="I76" s="41" t="s">
        <v>33</v>
      </c>
      <c r="J76" s="42">
        <f t="shared" si="4"/>
        <v>1</v>
      </c>
      <c r="K76" s="40" t="s">
        <v>34</v>
      </c>
      <c r="L76" s="40" t="s">
        <v>4</v>
      </c>
      <c r="M76" s="43"/>
      <c r="N76" s="52"/>
      <c r="O76" s="52"/>
      <c r="P76" s="53"/>
      <c r="Q76" s="52"/>
      <c r="R76" s="52"/>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5">
        <f>total_amount_ba($B$2,$D$2,D76,F76,J76,K76,M76)</f>
        <v>1439.05</v>
      </c>
      <c r="BB76" s="54">
        <f>BA76+SUM(N76:AZ76)</f>
        <v>1439.05</v>
      </c>
      <c r="BC76" s="60" t="str">
        <f>SpellNumber(L76,BB76)</f>
        <v>INR  One Thousand Four Hundred &amp; Thirty Nine  and Paise Five Only</v>
      </c>
      <c r="IA76" s="21">
        <v>8.06</v>
      </c>
      <c r="IB76" s="21" t="s">
        <v>66</v>
      </c>
      <c r="ID76" s="21">
        <v>5</v>
      </c>
      <c r="IE76" s="22" t="s">
        <v>43</v>
      </c>
      <c r="IF76" s="22"/>
      <c r="IG76" s="22"/>
      <c r="IH76" s="22"/>
      <c r="II76" s="22"/>
    </row>
    <row r="77" spans="1:243" s="21" customFormat="1" ht="16.5" customHeight="1">
      <c r="A77" s="61">
        <v>8.07</v>
      </c>
      <c r="B77" s="62" t="s">
        <v>119</v>
      </c>
      <c r="C77" s="34"/>
      <c r="D77" s="66"/>
      <c r="E77" s="66"/>
      <c r="F77" s="66"/>
      <c r="G77" s="66"/>
      <c r="H77" s="66"/>
      <c r="I77" s="66"/>
      <c r="J77" s="66"/>
      <c r="K77" s="66"/>
      <c r="L77" s="66"/>
      <c r="M77" s="66"/>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IA77" s="21">
        <v>8.07</v>
      </c>
      <c r="IB77" s="21" t="s">
        <v>119</v>
      </c>
      <c r="IE77" s="22"/>
      <c r="IF77" s="22"/>
      <c r="IG77" s="22"/>
      <c r="IH77" s="22"/>
      <c r="II77" s="22"/>
    </row>
    <row r="78" spans="1:243" s="21" customFormat="1" ht="31.5" customHeight="1">
      <c r="A78" s="61">
        <v>8.08</v>
      </c>
      <c r="B78" s="62" t="s">
        <v>56</v>
      </c>
      <c r="C78" s="34"/>
      <c r="D78" s="34">
        <v>45</v>
      </c>
      <c r="E78" s="63" t="s">
        <v>43</v>
      </c>
      <c r="F78" s="64">
        <v>199.34</v>
      </c>
      <c r="G78" s="46"/>
      <c r="H78" s="40"/>
      <c r="I78" s="41" t="s">
        <v>33</v>
      </c>
      <c r="J78" s="42">
        <f t="shared" si="4"/>
        <v>1</v>
      </c>
      <c r="K78" s="40" t="s">
        <v>34</v>
      </c>
      <c r="L78" s="40" t="s">
        <v>4</v>
      </c>
      <c r="M78" s="43"/>
      <c r="N78" s="52"/>
      <c r="O78" s="52"/>
      <c r="P78" s="53"/>
      <c r="Q78" s="52"/>
      <c r="R78" s="52"/>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5">
        <f>total_amount_ba($B$2,$D$2,D78,F78,J78,K78,M78)</f>
        <v>8970.3</v>
      </c>
      <c r="BB78" s="54">
        <f>BA78+SUM(N78:AZ78)</f>
        <v>8970.3</v>
      </c>
      <c r="BC78" s="60" t="str">
        <f>SpellNumber(L78,BB78)</f>
        <v>INR  Eight Thousand Nine Hundred &amp; Seventy  and Paise Thirty Only</v>
      </c>
      <c r="IA78" s="21">
        <v>8.08</v>
      </c>
      <c r="IB78" s="21" t="s">
        <v>56</v>
      </c>
      <c r="ID78" s="21">
        <v>45</v>
      </c>
      <c r="IE78" s="22" t="s">
        <v>43</v>
      </c>
      <c r="IF78" s="22"/>
      <c r="IG78" s="22"/>
      <c r="IH78" s="22"/>
      <c r="II78" s="22"/>
    </row>
    <row r="79" spans="1:243" s="21" customFormat="1" ht="31.5" customHeight="1">
      <c r="A79" s="61">
        <v>8.09</v>
      </c>
      <c r="B79" s="62" t="s">
        <v>120</v>
      </c>
      <c r="C79" s="34"/>
      <c r="D79" s="34">
        <v>10</v>
      </c>
      <c r="E79" s="63" t="s">
        <v>43</v>
      </c>
      <c r="F79" s="64">
        <v>264.49</v>
      </c>
      <c r="G79" s="46"/>
      <c r="H79" s="40"/>
      <c r="I79" s="41" t="s">
        <v>33</v>
      </c>
      <c r="J79" s="42">
        <f t="shared" si="4"/>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total_amount_ba($B$2,$D$2,D79,F79,J79,K79,M79)</f>
        <v>2644.9</v>
      </c>
      <c r="BB79" s="54">
        <f>BA79+SUM(N79:AZ79)</f>
        <v>2644.9</v>
      </c>
      <c r="BC79" s="60" t="str">
        <f>SpellNumber(L79,BB79)</f>
        <v>INR  Two Thousand Six Hundred &amp; Forty Four  and Paise Ninety Only</v>
      </c>
      <c r="IA79" s="21">
        <v>8.09</v>
      </c>
      <c r="IB79" s="21" t="s">
        <v>120</v>
      </c>
      <c r="ID79" s="21">
        <v>10</v>
      </c>
      <c r="IE79" s="22" t="s">
        <v>43</v>
      </c>
      <c r="IF79" s="22"/>
      <c r="IG79" s="22"/>
      <c r="IH79" s="22"/>
      <c r="II79" s="22"/>
    </row>
    <row r="80" spans="1:243" s="21" customFormat="1" ht="31.5" customHeight="1">
      <c r="A80" s="65">
        <v>8.1</v>
      </c>
      <c r="B80" s="62" t="s">
        <v>121</v>
      </c>
      <c r="C80" s="34"/>
      <c r="D80" s="66"/>
      <c r="E80" s="66"/>
      <c r="F80" s="66"/>
      <c r="G80" s="66"/>
      <c r="H80" s="66"/>
      <c r="I80" s="66"/>
      <c r="J80" s="66"/>
      <c r="K80" s="66"/>
      <c r="L80" s="66"/>
      <c r="M80" s="66"/>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IA80" s="21">
        <v>8.1</v>
      </c>
      <c r="IB80" s="21" t="s">
        <v>121</v>
      </c>
      <c r="IE80" s="22"/>
      <c r="IF80" s="22"/>
      <c r="IG80" s="22"/>
      <c r="IH80" s="22"/>
      <c r="II80" s="22"/>
    </row>
    <row r="81" spans="1:243" s="21" customFormat="1" ht="31.5" customHeight="1">
      <c r="A81" s="61">
        <v>8.11</v>
      </c>
      <c r="B81" s="62" t="s">
        <v>122</v>
      </c>
      <c r="C81" s="34"/>
      <c r="D81" s="34">
        <v>10</v>
      </c>
      <c r="E81" s="63" t="s">
        <v>43</v>
      </c>
      <c r="F81" s="64">
        <v>167.95</v>
      </c>
      <c r="G81" s="46"/>
      <c r="H81" s="40"/>
      <c r="I81" s="41" t="s">
        <v>33</v>
      </c>
      <c r="J81" s="42">
        <f t="shared" si="4"/>
        <v>1</v>
      </c>
      <c r="K81" s="40" t="s">
        <v>34</v>
      </c>
      <c r="L81" s="40" t="s">
        <v>4</v>
      </c>
      <c r="M81" s="43"/>
      <c r="N81" s="52"/>
      <c r="O81" s="52"/>
      <c r="P81" s="53"/>
      <c r="Q81" s="52"/>
      <c r="R81" s="52"/>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5">
        <f>total_amount_ba($B$2,$D$2,D81,F81,J81,K81,M81)</f>
        <v>1679.5</v>
      </c>
      <c r="BB81" s="54">
        <f>BA81+SUM(N81:AZ81)</f>
        <v>1679.5</v>
      </c>
      <c r="BC81" s="60" t="str">
        <f>SpellNumber(L81,BB81)</f>
        <v>INR  One Thousand Six Hundred &amp; Seventy Nine  and Paise Fifty Only</v>
      </c>
      <c r="IA81" s="21">
        <v>8.11</v>
      </c>
      <c r="IB81" s="21" t="s">
        <v>122</v>
      </c>
      <c r="ID81" s="21">
        <v>10</v>
      </c>
      <c r="IE81" s="22" t="s">
        <v>43</v>
      </c>
      <c r="IF81" s="22"/>
      <c r="IG81" s="22"/>
      <c r="IH81" s="22"/>
      <c r="II81" s="22"/>
    </row>
    <row r="82" spans="1:243" s="21" customFormat="1" ht="16.5" customHeight="1">
      <c r="A82" s="61">
        <v>8.12</v>
      </c>
      <c r="B82" s="62" t="s">
        <v>123</v>
      </c>
      <c r="C82" s="34"/>
      <c r="D82" s="66"/>
      <c r="E82" s="66"/>
      <c r="F82" s="66"/>
      <c r="G82" s="66"/>
      <c r="H82" s="66"/>
      <c r="I82" s="66"/>
      <c r="J82" s="66"/>
      <c r="K82" s="66"/>
      <c r="L82" s="66"/>
      <c r="M82" s="66"/>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IA82" s="21">
        <v>8.12</v>
      </c>
      <c r="IB82" s="21" t="s">
        <v>123</v>
      </c>
      <c r="IE82" s="22"/>
      <c r="IF82" s="22"/>
      <c r="IG82" s="22"/>
      <c r="IH82" s="22"/>
      <c r="II82" s="22"/>
    </row>
    <row r="83" spans="1:243" s="21" customFormat="1" ht="30" customHeight="1">
      <c r="A83" s="61">
        <v>8.13</v>
      </c>
      <c r="B83" s="62" t="s">
        <v>67</v>
      </c>
      <c r="C83" s="34"/>
      <c r="D83" s="34">
        <v>40</v>
      </c>
      <c r="E83" s="63" t="s">
        <v>43</v>
      </c>
      <c r="F83" s="64">
        <v>25.03</v>
      </c>
      <c r="G83" s="46"/>
      <c r="H83" s="40"/>
      <c r="I83" s="41" t="s">
        <v>33</v>
      </c>
      <c r="J83" s="42">
        <f t="shared" si="4"/>
        <v>1</v>
      </c>
      <c r="K83" s="40" t="s">
        <v>34</v>
      </c>
      <c r="L83" s="40" t="s">
        <v>4</v>
      </c>
      <c r="M83" s="43"/>
      <c r="N83" s="52"/>
      <c r="O83" s="52"/>
      <c r="P83" s="53"/>
      <c r="Q83" s="52"/>
      <c r="R83" s="52"/>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5">
        <f>total_amount_ba($B$2,$D$2,D83,F83,J83,K83,M83)</f>
        <v>1001.2</v>
      </c>
      <c r="BB83" s="54">
        <f>BA83+SUM(N83:AZ83)</f>
        <v>1001.2</v>
      </c>
      <c r="BC83" s="60" t="str">
        <f>SpellNumber(L83,BB83)</f>
        <v>INR  One Thousand  &amp;One  and Paise Twenty Only</v>
      </c>
      <c r="IA83" s="21">
        <v>8.13</v>
      </c>
      <c r="IB83" s="21" t="s">
        <v>67</v>
      </c>
      <c r="ID83" s="21">
        <v>40</v>
      </c>
      <c r="IE83" s="22" t="s">
        <v>43</v>
      </c>
      <c r="IF83" s="22"/>
      <c r="IG83" s="22"/>
      <c r="IH83" s="22"/>
      <c r="II83" s="22"/>
    </row>
    <row r="84" spans="1:243" s="21" customFormat="1" ht="94.5">
      <c r="A84" s="61">
        <v>8.14</v>
      </c>
      <c r="B84" s="62" t="s">
        <v>124</v>
      </c>
      <c r="C84" s="34"/>
      <c r="D84" s="66"/>
      <c r="E84" s="66"/>
      <c r="F84" s="66"/>
      <c r="G84" s="66"/>
      <c r="H84" s="66"/>
      <c r="I84" s="66"/>
      <c r="J84" s="66"/>
      <c r="K84" s="66"/>
      <c r="L84" s="66"/>
      <c r="M84" s="66"/>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IA84" s="21">
        <v>8.14</v>
      </c>
      <c r="IB84" s="21" t="s">
        <v>124</v>
      </c>
      <c r="IE84" s="22"/>
      <c r="IF84" s="22"/>
      <c r="IG84" s="22"/>
      <c r="IH84" s="22"/>
      <c r="II84" s="22"/>
    </row>
    <row r="85" spans="1:243" s="21" customFormat="1" ht="28.5">
      <c r="A85" s="61">
        <v>8.15</v>
      </c>
      <c r="B85" s="62" t="s">
        <v>57</v>
      </c>
      <c r="C85" s="34"/>
      <c r="D85" s="34">
        <v>100</v>
      </c>
      <c r="E85" s="63" t="s">
        <v>43</v>
      </c>
      <c r="F85" s="64">
        <v>76.41</v>
      </c>
      <c r="G85" s="46"/>
      <c r="H85" s="40"/>
      <c r="I85" s="41" t="s">
        <v>33</v>
      </c>
      <c r="J85" s="42">
        <f t="shared" si="4"/>
        <v>1</v>
      </c>
      <c r="K85" s="40" t="s">
        <v>34</v>
      </c>
      <c r="L85" s="40" t="s">
        <v>4</v>
      </c>
      <c r="M85" s="43"/>
      <c r="N85" s="52"/>
      <c r="O85" s="52"/>
      <c r="P85" s="53"/>
      <c r="Q85" s="52"/>
      <c r="R85" s="52"/>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5">
        <f>total_amount_ba($B$2,$D$2,D85,F85,J85,K85,M85)</f>
        <v>7641</v>
      </c>
      <c r="BB85" s="54">
        <f>BA85+SUM(N85:AZ85)</f>
        <v>7641</v>
      </c>
      <c r="BC85" s="60" t="str">
        <f>SpellNumber(L85,BB85)</f>
        <v>INR  Seven Thousand Six Hundred &amp; Forty One  Only</v>
      </c>
      <c r="IA85" s="21">
        <v>8.15</v>
      </c>
      <c r="IB85" s="21" t="s">
        <v>57</v>
      </c>
      <c r="ID85" s="21">
        <v>100</v>
      </c>
      <c r="IE85" s="22" t="s">
        <v>43</v>
      </c>
      <c r="IF85" s="22"/>
      <c r="IG85" s="22"/>
      <c r="IH85" s="22"/>
      <c r="II85" s="22"/>
    </row>
    <row r="86" spans="1:243" s="21" customFormat="1" ht="57" customHeight="1">
      <c r="A86" s="61">
        <v>8.16</v>
      </c>
      <c r="B86" s="62" t="s">
        <v>125</v>
      </c>
      <c r="C86" s="34"/>
      <c r="D86" s="66"/>
      <c r="E86" s="66"/>
      <c r="F86" s="66"/>
      <c r="G86" s="66"/>
      <c r="H86" s="66"/>
      <c r="I86" s="66"/>
      <c r="J86" s="66"/>
      <c r="K86" s="66"/>
      <c r="L86" s="66"/>
      <c r="M86" s="66"/>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IA86" s="21">
        <v>8.16</v>
      </c>
      <c r="IB86" s="21" t="s">
        <v>125</v>
      </c>
      <c r="IE86" s="22"/>
      <c r="IF86" s="22"/>
      <c r="IG86" s="22"/>
      <c r="IH86" s="22"/>
      <c r="II86" s="22"/>
    </row>
    <row r="87" spans="1:243" s="21" customFormat="1" ht="63">
      <c r="A87" s="61">
        <v>8.17</v>
      </c>
      <c r="B87" s="62" t="s">
        <v>65</v>
      </c>
      <c r="C87" s="34"/>
      <c r="D87" s="34">
        <v>100</v>
      </c>
      <c r="E87" s="63" t="s">
        <v>43</v>
      </c>
      <c r="F87" s="64">
        <v>141.3</v>
      </c>
      <c r="G87" s="46"/>
      <c r="H87" s="40"/>
      <c r="I87" s="41" t="s">
        <v>33</v>
      </c>
      <c r="J87" s="42">
        <f t="shared" si="4"/>
        <v>1</v>
      </c>
      <c r="K87" s="40" t="s">
        <v>34</v>
      </c>
      <c r="L87" s="40" t="s">
        <v>4</v>
      </c>
      <c r="M87" s="43"/>
      <c r="N87" s="52"/>
      <c r="O87" s="52"/>
      <c r="P87" s="53"/>
      <c r="Q87" s="52"/>
      <c r="R87" s="52"/>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5">
        <f>total_amount_ba($B$2,$D$2,D87,F87,J87,K87,M87)</f>
        <v>14130</v>
      </c>
      <c r="BB87" s="54">
        <f>BA87+SUM(N87:AZ87)</f>
        <v>14130</v>
      </c>
      <c r="BC87" s="60" t="str">
        <f>SpellNumber(L87,BB87)</f>
        <v>INR  Fourteen Thousand One Hundred &amp; Thirty  Only</v>
      </c>
      <c r="IA87" s="21">
        <v>8.17</v>
      </c>
      <c r="IB87" s="21" t="s">
        <v>65</v>
      </c>
      <c r="ID87" s="21">
        <v>100</v>
      </c>
      <c r="IE87" s="22" t="s">
        <v>43</v>
      </c>
      <c r="IF87" s="22"/>
      <c r="IG87" s="22"/>
      <c r="IH87" s="22"/>
      <c r="II87" s="22"/>
    </row>
    <row r="88" spans="1:243" s="21" customFormat="1" ht="49.5" customHeight="1">
      <c r="A88" s="61">
        <v>8.18</v>
      </c>
      <c r="B88" s="62" t="s">
        <v>126</v>
      </c>
      <c r="C88" s="34"/>
      <c r="D88" s="66"/>
      <c r="E88" s="66"/>
      <c r="F88" s="66"/>
      <c r="G88" s="66"/>
      <c r="H88" s="66"/>
      <c r="I88" s="66"/>
      <c r="J88" s="66"/>
      <c r="K88" s="66"/>
      <c r="L88" s="66"/>
      <c r="M88" s="66"/>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IA88" s="21">
        <v>8.18</v>
      </c>
      <c r="IB88" s="21" t="s">
        <v>126</v>
      </c>
      <c r="IE88" s="22"/>
      <c r="IF88" s="22"/>
      <c r="IG88" s="22"/>
      <c r="IH88" s="22"/>
      <c r="II88" s="22"/>
    </row>
    <row r="89" spans="1:243" s="21" customFormat="1" ht="28.5">
      <c r="A89" s="61">
        <v>8.19</v>
      </c>
      <c r="B89" s="62" t="s">
        <v>57</v>
      </c>
      <c r="C89" s="34"/>
      <c r="D89" s="34">
        <v>10</v>
      </c>
      <c r="E89" s="63" t="s">
        <v>43</v>
      </c>
      <c r="F89" s="64">
        <v>106.58</v>
      </c>
      <c r="G89" s="46"/>
      <c r="H89" s="40"/>
      <c r="I89" s="41" t="s">
        <v>33</v>
      </c>
      <c r="J89" s="42">
        <f t="shared" si="4"/>
        <v>1</v>
      </c>
      <c r="K89" s="40" t="s">
        <v>34</v>
      </c>
      <c r="L89" s="40" t="s">
        <v>4</v>
      </c>
      <c r="M89" s="43"/>
      <c r="N89" s="52"/>
      <c r="O89" s="52"/>
      <c r="P89" s="53"/>
      <c r="Q89" s="52"/>
      <c r="R89" s="52"/>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5">
        <f>total_amount_ba($B$2,$D$2,D89,F89,J89,K89,M89)</f>
        <v>1065.8</v>
      </c>
      <c r="BB89" s="54">
        <f>BA89+SUM(N89:AZ89)</f>
        <v>1065.8</v>
      </c>
      <c r="BC89" s="60" t="str">
        <f>SpellNumber(L89,BB89)</f>
        <v>INR  One Thousand  &amp;Sixty Five  and Paise Eighty Only</v>
      </c>
      <c r="IA89" s="21">
        <v>8.19</v>
      </c>
      <c r="IB89" s="21" t="s">
        <v>57</v>
      </c>
      <c r="ID89" s="21">
        <v>10</v>
      </c>
      <c r="IE89" s="22" t="s">
        <v>43</v>
      </c>
      <c r="IF89" s="22"/>
      <c r="IG89" s="22"/>
      <c r="IH89" s="22"/>
      <c r="II89" s="22"/>
    </row>
    <row r="90" spans="1:243" s="21" customFormat="1" ht="49.5" customHeight="1">
      <c r="A90" s="65">
        <v>8.2</v>
      </c>
      <c r="B90" s="62" t="s">
        <v>127</v>
      </c>
      <c r="C90" s="34"/>
      <c r="D90" s="66"/>
      <c r="E90" s="66"/>
      <c r="F90" s="66"/>
      <c r="G90" s="66"/>
      <c r="H90" s="66"/>
      <c r="I90" s="66"/>
      <c r="J90" s="66"/>
      <c r="K90" s="66"/>
      <c r="L90" s="66"/>
      <c r="M90" s="66"/>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IA90" s="21">
        <v>8.2</v>
      </c>
      <c r="IB90" s="21" t="s">
        <v>127</v>
      </c>
      <c r="IE90" s="22"/>
      <c r="IF90" s="22"/>
      <c r="IG90" s="22"/>
      <c r="IH90" s="22"/>
      <c r="II90" s="22"/>
    </row>
    <row r="91" spans="1:243" s="21" customFormat="1" ht="51" customHeight="1">
      <c r="A91" s="61">
        <v>8.21</v>
      </c>
      <c r="B91" s="62" t="s">
        <v>128</v>
      </c>
      <c r="C91" s="34"/>
      <c r="D91" s="34">
        <v>20</v>
      </c>
      <c r="E91" s="63" t="s">
        <v>43</v>
      </c>
      <c r="F91" s="64">
        <v>155.33</v>
      </c>
      <c r="G91" s="46"/>
      <c r="H91" s="40"/>
      <c r="I91" s="41" t="s">
        <v>33</v>
      </c>
      <c r="J91" s="42">
        <f t="shared" si="4"/>
        <v>1</v>
      </c>
      <c r="K91" s="40" t="s">
        <v>34</v>
      </c>
      <c r="L91" s="40" t="s">
        <v>4</v>
      </c>
      <c r="M91" s="43"/>
      <c r="N91" s="52"/>
      <c r="O91" s="52"/>
      <c r="P91" s="53"/>
      <c r="Q91" s="52"/>
      <c r="R91" s="52"/>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5">
        <f>total_amount_ba($B$2,$D$2,D91,F91,J91,K91,M91)</f>
        <v>3106.6</v>
      </c>
      <c r="BB91" s="54">
        <f>BA91+SUM(N91:AZ91)</f>
        <v>3106.6</v>
      </c>
      <c r="BC91" s="60" t="str">
        <f>SpellNumber(L91,BB91)</f>
        <v>INR  Three Thousand One Hundred &amp; Six  and Paise Sixty Only</v>
      </c>
      <c r="IA91" s="21">
        <v>8.21</v>
      </c>
      <c r="IB91" s="21" t="s">
        <v>128</v>
      </c>
      <c r="ID91" s="21">
        <v>20</v>
      </c>
      <c r="IE91" s="22" t="s">
        <v>43</v>
      </c>
      <c r="IF91" s="22"/>
      <c r="IG91" s="22"/>
      <c r="IH91" s="22"/>
      <c r="II91" s="22"/>
    </row>
    <row r="92" spans="1:243" s="21" customFormat="1" ht="94.5">
      <c r="A92" s="61">
        <v>8.22</v>
      </c>
      <c r="B92" s="62" t="s">
        <v>129</v>
      </c>
      <c r="C92" s="34"/>
      <c r="D92" s="34">
        <v>100</v>
      </c>
      <c r="E92" s="63" t="s">
        <v>43</v>
      </c>
      <c r="F92" s="64">
        <v>100.96</v>
      </c>
      <c r="G92" s="46"/>
      <c r="H92" s="40"/>
      <c r="I92" s="41" t="s">
        <v>33</v>
      </c>
      <c r="J92" s="42">
        <f t="shared" si="4"/>
        <v>1</v>
      </c>
      <c r="K92" s="40" t="s">
        <v>34</v>
      </c>
      <c r="L92" s="40" t="s">
        <v>4</v>
      </c>
      <c r="M92" s="43"/>
      <c r="N92" s="52"/>
      <c r="O92" s="52"/>
      <c r="P92" s="53"/>
      <c r="Q92" s="52"/>
      <c r="R92" s="52"/>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5">
        <f>total_amount_ba($B$2,$D$2,D92,F92,J92,K92,M92)</f>
        <v>10096</v>
      </c>
      <c r="BB92" s="54">
        <f>BA92+SUM(N92:AZ92)</f>
        <v>10096</v>
      </c>
      <c r="BC92" s="60" t="str">
        <f>SpellNumber(L92,BB92)</f>
        <v>INR  Ten Thousand  &amp;Ninety Six  Only</v>
      </c>
      <c r="IA92" s="21">
        <v>8.22</v>
      </c>
      <c r="IB92" s="21" t="s">
        <v>129</v>
      </c>
      <c r="ID92" s="21">
        <v>100</v>
      </c>
      <c r="IE92" s="22" t="s">
        <v>43</v>
      </c>
      <c r="IF92" s="22"/>
      <c r="IG92" s="22"/>
      <c r="IH92" s="22"/>
      <c r="II92" s="22"/>
    </row>
    <row r="93" spans="1:243" s="21" customFormat="1" ht="78.75">
      <c r="A93" s="61">
        <v>8.23</v>
      </c>
      <c r="B93" s="62" t="s">
        <v>130</v>
      </c>
      <c r="C93" s="34"/>
      <c r="D93" s="66"/>
      <c r="E93" s="66"/>
      <c r="F93" s="66"/>
      <c r="G93" s="66"/>
      <c r="H93" s="66"/>
      <c r="I93" s="66"/>
      <c r="J93" s="66"/>
      <c r="K93" s="66"/>
      <c r="L93" s="66"/>
      <c r="M93" s="66"/>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IA93" s="21">
        <v>8.23</v>
      </c>
      <c r="IB93" s="21" t="s">
        <v>130</v>
      </c>
      <c r="IE93" s="22"/>
      <c r="IF93" s="22"/>
      <c r="IG93" s="22"/>
      <c r="IH93" s="22"/>
      <c r="II93" s="22"/>
    </row>
    <row r="94" spans="1:243" s="21" customFormat="1" ht="33" customHeight="1">
      <c r="A94" s="61">
        <v>8.24</v>
      </c>
      <c r="B94" s="62" t="s">
        <v>131</v>
      </c>
      <c r="C94" s="34"/>
      <c r="D94" s="34">
        <v>180</v>
      </c>
      <c r="E94" s="63" t="s">
        <v>43</v>
      </c>
      <c r="F94" s="64">
        <v>47.61</v>
      </c>
      <c r="G94" s="46"/>
      <c r="H94" s="40"/>
      <c r="I94" s="41" t="s">
        <v>33</v>
      </c>
      <c r="J94" s="42">
        <f t="shared" si="4"/>
        <v>1</v>
      </c>
      <c r="K94" s="40" t="s">
        <v>34</v>
      </c>
      <c r="L94" s="40" t="s">
        <v>4</v>
      </c>
      <c r="M94" s="43"/>
      <c r="N94" s="52"/>
      <c r="O94" s="52"/>
      <c r="P94" s="53"/>
      <c r="Q94" s="52"/>
      <c r="R94" s="52"/>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5">
        <f>total_amount_ba($B$2,$D$2,D94,F94,J94,K94,M94)</f>
        <v>8569.8</v>
      </c>
      <c r="BB94" s="54">
        <f>BA94+SUM(N94:AZ94)</f>
        <v>8569.8</v>
      </c>
      <c r="BC94" s="60" t="str">
        <f>SpellNumber(L94,BB94)</f>
        <v>INR  Eight Thousand Five Hundred &amp; Sixty Nine  and Paise Eighty Only</v>
      </c>
      <c r="IA94" s="21">
        <v>8.24</v>
      </c>
      <c r="IB94" s="21" t="s">
        <v>131</v>
      </c>
      <c r="ID94" s="21">
        <v>180</v>
      </c>
      <c r="IE94" s="22" t="s">
        <v>43</v>
      </c>
      <c r="IF94" s="22"/>
      <c r="IG94" s="22"/>
      <c r="IH94" s="22"/>
      <c r="II94" s="22"/>
    </row>
    <row r="95" spans="1:243" s="21" customFormat="1" ht="94.5">
      <c r="A95" s="61">
        <v>8.25</v>
      </c>
      <c r="B95" s="62" t="s">
        <v>132</v>
      </c>
      <c r="C95" s="34"/>
      <c r="D95" s="34">
        <v>70</v>
      </c>
      <c r="E95" s="63" t="s">
        <v>43</v>
      </c>
      <c r="F95" s="64">
        <v>16</v>
      </c>
      <c r="G95" s="46"/>
      <c r="H95" s="40"/>
      <c r="I95" s="41" t="s">
        <v>33</v>
      </c>
      <c r="J95" s="42">
        <f t="shared" si="4"/>
        <v>1</v>
      </c>
      <c r="K95" s="40" t="s">
        <v>34</v>
      </c>
      <c r="L95" s="40" t="s">
        <v>4</v>
      </c>
      <c r="M95" s="43"/>
      <c r="N95" s="52"/>
      <c r="O95" s="52"/>
      <c r="P95" s="53"/>
      <c r="Q95" s="52"/>
      <c r="R95" s="52"/>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5">
        <f>total_amount_ba($B$2,$D$2,D95,F95,J95,K95,M95)</f>
        <v>1120</v>
      </c>
      <c r="BB95" s="54">
        <f>BA95+SUM(N95:AZ95)</f>
        <v>1120</v>
      </c>
      <c r="BC95" s="60" t="str">
        <f>SpellNumber(L95,BB95)</f>
        <v>INR  One Thousand One Hundred &amp; Twenty  Only</v>
      </c>
      <c r="IA95" s="21">
        <v>8.25</v>
      </c>
      <c r="IB95" s="21" t="s">
        <v>132</v>
      </c>
      <c r="ID95" s="21">
        <v>70</v>
      </c>
      <c r="IE95" s="22" t="s">
        <v>43</v>
      </c>
      <c r="IF95" s="22"/>
      <c r="IG95" s="22"/>
      <c r="IH95" s="22"/>
      <c r="II95" s="22"/>
    </row>
    <row r="96" spans="1:243" s="21" customFormat="1" ht="63">
      <c r="A96" s="61">
        <v>8.26</v>
      </c>
      <c r="B96" s="62" t="s">
        <v>127</v>
      </c>
      <c r="C96" s="34"/>
      <c r="D96" s="66"/>
      <c r="E96" s="66"/>
      <c r="F96" s="66"/>
      <c r="G96" s="66"/>
      <c r="H96" s="66"/>
      <c r="I96" s="66"/>
      <c r="J96" s="66"/>
      <c r="K96" s="66"/>
      <c r="L96" s="66"/>
      <c r="M96" s="66"/>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IA96" s="21">
        <v>8.26</v>
      </c>
      <c r="IB96" s="21" t="s">
        <v>127</v>
      </c>
      <c r="IE96" s="22"/>
      <c r="IF96" s="22"/>
      <c r="IG96" s="22"/>
      <c r="IH96" s="22"/>
      <c r="II96" s="22"/>
    </row>
    <row r="97" spans="1:243" s="21" customFormat="1" ht="28.5">
      <c r="A97" s="61">
        <v>8.27</v>
      </c>
      <c r="B97" s="62" t="s">
        <v>133</v>
      </c>
      <c r="C97" s="34"/>
      <c r="D97" s="34">
        <v>40</v>
      </c>
      <c r="E97" s="63" t="s">
        <v>43</v>
      </c>
      <c r="F97" s="64">
        <v>70.1</v>
      </c>
      <c r="G97" s="46"/>
      <c r="H97" s="40"/>
      <c r="I97" s="41" t="s">
        <v>33</v>
      </c>
      <c r="J97" s="42">
        <f t="shared" si="4"/>
        <v>1</v>
      </c>
      <c r="K97" s="40" t="s">
        <v>34</v>
      </c>
      <c r="L97" s="40" t="s">
        <v>4</v>
      </c>
      <c r="M97" s="43"/>
      <c r="N97" s="52"/>
      <c r="O97" s="52"/>
      <c r="P97" s="53"/>
      <c r="Q97" s="52"/>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5">
        <f>total_amount_ba($B$2,$D$2,D97,F97,J97,K97,M97)</f>
        <v>2804</v>
      </c>
      <c r="BB97" s="54">
        <f>BA97+SUM(N97:AZ97)</f>
        <v>2804</v>
      </c>
      <c r="BC97" s="60" t="str">
        <f>SpellNumber(L97,BB97)</f>
        <v>INR  Two Thousand Eight Hundred &amp; Four  Only</v>
      </c>
      <c r="IA97" s="21">
        <v>8.27</v>
      </c>
      <c r="IB97" s="21" t="s">
        <v>133</v>
      </c>
      <c r="ID97" s="21">
        <v>40</v>
      </c>
      <c r="IE97" s="22" t="s">
        <v>43</v>
      </c>
      <c r="IF97" s="22"/>
      <c r="IG97" s="22"/>
      <c r="IH97" s="22"/>
      <c r="II97" s="22"/>
    </row>
    <row r="98" spans="1:243" s="21" customFormat="1" ht="47.25">
      <c r="A98" s="61">
        <v>8.28</v>
      </c>
      <c r="B98" s="62" t="s">
        <v>134</v>
      </c>
      <c r="C98" s="34"/>
      <c r="D98" s="66"/>
      <c r="E98" s="66"/>
      <c r="F98" s="66"/>
      <c r="G98" s="66"/>
      <c r="H98" s="66"/>
      <c r="I98" s="66"/>
      <c r="J98" s="66"/>
      <c r="K98" s="66"/>
      <c r="L98" s="66"/>
      <c r="M98" s="66"/>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IA98" s="21">
        <v>8.28</v>
      </c>
      <c r="IB98" s="21" t="s">
        <v>134</v>
      </c>
      <c r="IE98" s="22"/>
      <c r="IF98" s="22"/>
      <c r="IG98" s="22"/>
      <c r="IH98" s="22"/>
      <c r="II98" s="22"/>
    </row>
    <row r="99" spans="1:243" s="21" customFormat="1" ht="33" customHeight="1">
      <c r="A99" s="61">
        <v>8.29</v>
      </c>
      <c r="B99" s="62" t="s">
        <v>135</v>
      </c>
      <c r="C99" s="34"/>
      <c r="D99" s="34">
        <v>50</v>
      </c>
      <c r="E99" s="63" t="s">
        <v>43</v>
      </c>
      <c r="F99" s="64">
        <v>85.71</v>
      </c>
      <c r="G99" s="46"/>
      <c r="H99" s="40"/>
      <c r="I99" s="41" t="s">
        <v>33</v>
      </c>
      <c r="J99" s="42">
        <f t="shared" si="4"/>
        <v>1</v>
      </c>
      <c r="K99" s="40" t="s">
        <v>34</v>
      </c>
      <c r="L99" s="40" t="s">
        <v>4</v>
      </c>
      <c r="M99" s="43"/>
      <c r="N99" s="52"/>
      <c r="O99" s="52"/>
      <c r="P99" s="53"/>
      <c r="Q99" s="52"/>
      <c r="R99" s="52"/>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5">
        <f>total_amount_ba($B$2,$D$2,D99,F99,J99,K99,M99)</f>
        <v>4285.5</v>
      </c>
      <c r="BB99" s="54">
        <f>BA99+SUM(N99:AZ99)</f>
        <v>4285.5</v>
      </c>
      <c r="BC99" s="60" t="str">
        <f>SpellNumber(L99,BB99)</f>
        <v>INR  Four Thousand Two Hundred &amp; Eighty Five  and Paise Fifty Only</v>
      </c>
      <c r="IA99" s="21">
        <v>8.29</v>
      </c>
      <c r="IB99" s="21" t="s">
        <v>135</v>
      </c>
      <c r="ID99" s="21">
        <v>50</v>
      </c>
      <c r="IE99" s="22" t="s">
        <v>43</v>
      </c>
      <c r="IF99" s="22"/>
      <c r="IG99" s="22"/>
      <c r="IH99" s="22"/>
      <c r="II99" s="22"/>
    </row>
    <row r="100" spans="1:243" s="21" customFormat="1" ht="15.75">
      <c r="A100" s="61">
        <v>9</v>
      </c>
      <c r="B100" s="62" t="s">
        <v>136</v>
      </c>
      <c r="C100" s="34"/>
      <c r="D100" s="66"/>
      <c r="E100" s="66"/>
      <c r="F100" s="66"/>
      <c r="G100" s="66"/>
      <c r="H100" s="66"/>
      <c r="I100" s="66"/>
      <c r="J100" s="66"/>
      <c r="K100" s="66"/>
      <c r="L100" s="66"/>
      <c r="M100" s="66"/>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IA100" s="21">
        <v>9</v>
      </c>
      <c r="IB100" s="21" t="s">
        <v>136</v>
      </c>
      <c r="IE100" s="22"/>
      <c r="IF100" s="22"/>
      <c r="IG100" s="22"/>
      <c r="IH100" s="22"/>
      <c r="II100" s="22"/>
    </row>
    <row r="101" spans="1:243" s="21" customFormat="1" ht="109.5" customHeight="1">
      <c r="A101" s="61">
        <v>9.01</v>
      </c>
      <c r="B101" s="62" t="s">
        <v>137</v>
      </c>
      <c r="C101" s="34"/>
      <c r="D101" s="66"/>
      <c r="E101" s="66"/>
      <c r="F101" s="66"/>
      <c r="G101" s="66"/>
      <c r="H101" s="66"/>
      <c r="I101" s="66"/>
      <c r="J101" s="66"/>
      <c r="K101" s="66"/>
      <c r="L101" s="66"/>
      <c r="M101" s="66"/>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IA101" s="21">
        <v>9.01</v>
      </c>
      <c r="IB101" s="21" t="s">
        <v>137</v>
      </c>
      <c r="IE101" s="22"/>
      <c r="IF101" s="22"/>
      <c r="IG101" s="22"/>
      <c r="IH101" s="22"/>
      <c r="II101" s="22"/>
    </row>
    <row r="102" spans="1:243" s="21" customFormat="1" ht="42.75">
      <c r="A102" s="61">
        <v>9.02</v>
      </c>
      <c r="B102" s="62" t="s">
        <v>138</v>
      </c>
      <c r="C102" s="34"/>
      <c r="D102" s="34">
        <v>10</v>
      </c>
      <c r="E102" s="63" t="s">
        <v>43</v>
      </c>
      <c r="F102" s="64">
        <v>376.68</v>
      </c>
      <c r="G102" s="46"/>
      <c r="H102" s="40"/>
      <c r="I102" s="41" t="s">
        <v>33</v>
      </c>
      <c r="J102" s="42">
        <f t="shared" si="4"/>
        <v>1</v>
      </c>
      <c r="K102" s="40" t="s">
        <v>34</v>
      </c>
      <c r="L102" s="40" t="s">
        <v>4</v>
      </c>
      <c r="M102" s="43"/>
      <c r="N102" s="52"/>
      <c r="O102" s="52"/>
      <c r="P102" s="53"/>
      <c r="Q102" s="52"/>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5">
        <f>total_amount_ba($B$2,$D$2,D102,F102,J102,K102,M102)</f>
        <v>3766.8</v>
      </c>
      <c r="BB102" s="54">
        <f>BA102+SUM(N102:AZ102)</f>
        <v>3766.8</v>
      </c>
      <c r="BC102" s="60" t="str">
        <f>SpellNumber(L102,BB102)</f>
        <v>INR  Three Thousand Seven Hundred &amp; Sixty Six  and Paise Eighty Only</v>
      </c>
      <c r="IA102" s="21">
        <v>9.02</v>
      </c>
      <c r="IB102" s="21" t="s">
        <v>138</v>
      </c>
      <c r="ID102" s="21">
        <v>10</v>
      </c>
      <c r="IE102" s="22" t="s">
        <v>43</v>
      </c>
      <c r="IF102" s="22"/>
      <c r="IG102" s="22"/>
      <c r="IH102" s="22"/>
      <c r="II102" s="22"/>
    </row>
    <row r="103" spans="1:243" s="21" customFormat="1" ht="252">
      <c r="A103" s="61">
        <v>9.03</v>
      </c>
      <c r="B103" s="62" t="s">
        <v>139</v>
      </c>
      <c r="C103" s="34"/>
      <c r="D103" s="66"/>
      <c r="E103" s="66"/>
      <c r="F103" s="66"/>
      <c r="G103" s="66"/>
      <c r="H103" s="66"/>
      <c r="I103" s="66"/>
      <c r="J103" s="66"/>
      <c r="K103" s="66"/>
      <c r="L103" s="66"/>
      <c r="M103" s="66"/>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IA103" s="21">
        <v>9.03</v>
      </c>
      <c r="IB103" s="21" t="s">
        <v>139</v>
      </c>
      <c r="IE103" s="22"/>
      <c r="IF103" s="22"/>
      <c r="IG103" s="22"/>
      <c r="IH103" s="22"/>
      <c r="II103" s="22"/>
    </row>
    <row r="104" spans="1:243" s="21" customFormat="1" ht="42.75">
      <c r="A104" s="61">
        <v>9.04</v>
      </c>
      <c r="B104" s="62" t="s">
        <v>140</v>
      </c>
      <c r="C104" s="34"/>
      <c r="D104" s="34">
        <v>3</v>
      </c>
      <c r="E104" s="63" t="s">
        <v>47</v>
      </c>
      <c r="F104" s="64">
        <v>753.09</v>
      </c>
      <c r="G104" s="46"/>
      <c r="H104" s="40"/>
      <c r="I104" s="41" t="s">
        <v>33</v>
      </c>
      <c r="J104" s="42">
        <f t="shared" si="4"/>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total_amount_ba($B$2,$D$2,D104,F104,J104,K104,M104)</f>
        <v>2259.27</v>
      </c>
      <c r="BB104" s="54">
        <f>BA104+SUM(N104:AZ104)</f>
        <v>2259.27</v>
      </c>
      <c r="BC104" s="60" t="str">
        <f>SpellNumber(L104,BB104)</f>
        <v>INR  Two Thousand Two Hundred &amp; Fifty Nine  and Paise Twenty Seven Only</v>
      </c>
      <c r="IA104" s="21">
        <v>9.04</v>
      </c>
      <c r="IB104" s="21" t="s">
        <v>140</v>
      </c>
      <c r="ID104" s="21">
        <v>3</v>
      </c>
      <c r="IE104" s="22" t="s">
        <v>47</v>
      </c>
      <c r="IF104" s="22"/>
      <c r="IG104" s="22"/>
      <c r="IH104" s="22"/>
      <c r="II104" s="22"/>
    </row>
    <row r="105" spans="1:243" s="21" customFormat="1" ht="94.5">
      <c r="A105" s="61">
        <v>9.05</v>
      </c>
      <c r="B105" s="62" t="s">
        <v>141</v>
      </c>
      <c r="C105" s="34"/>
      <c r="D105" s="34">
        <v>10</v>
      </c>
      <c r="E105" s="63" t="s">
        <v>43</v>
      </c>
      <c r="F105" s="64">
        <v>45.33</v>
      </c>
      <c r="G105" s="46"/>
      <c r="H105" s="40"/>
      <c r="I105" s="41" t="s">
        <v>33</v>
      </c>
      <c r="J105" s="42">
        <f t="shared" si="4"/>
        <v>1</v>
      </c>
      <c r="K105" s="40" t="s">
        <v>34</v>
      </c>
      <c r="L105" s="40" t="s">
        <v>4</v>
      </c>
      <c r="M105" s="43"/>
      <c r="N105" s="52"/>
      <c r="O105" s="52"/>
      <c r="P105" s="53"/>
      <c r="Q105" s="52"/>
      <c r="R105" s="52"/>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5">
        <f>total_amount_ba($B$2,$D$2,D105,F105,J105,K105,M105)</f>
        <v>453.3</v>
      </c>
      <c r="BB105" s="54">
        <f>BA105+SUM(N105:AZ105)</f>
        <v>453.3</v>
      </c>
      <c r="BC105" s="60" t="str">
        <f>SpellNumber(L105,BB105)</f>
        <v>INR  Four Hundred &amp; Fifty Three  and Paise Thirty Only</v>
      </c>
      <c r="IA105" s="21">
        <v>9.05</v>
      </c>
      <c r="IB105" s="21" t="s">
        <v>141</v>
      </c>
      <c r="ID105" s="21">
        <v>10</v>
      </c>
      <c r="IE105" s="22" t="s">
        <v>43</v>
      </c>
      <c r="IF105" s="22"/>
      <c r="IG105" s="22"/>
      <c r="IH105" s="22"/>
      <c r="II105" s="22"/>
    </row>
    <row r="106" spans="1:243" s="21" customFormat="1" ht="409.5">
      <c r="A106" s="61">
        <v>9.06</v>
      </c>
      <c r="B106" s="62" t="s">
        <v>142</v>
      </c>
      <c r="C106" s="34"/>
      <c r="D106" s="34">
        <v>50</v>
      </c>
      <c r="E106" s="63" t="s">
        <v>43</v>
      </c>
      <c r="F106" s="64">
        <v>226.17</v>
      </c>
      <c r="G106" s="46"/>
      <c r="H106" s="40"/>
      <c r="I106" s="41" t="s">
        <v>33</v>
      </c>
      <c r="J106" s="42">
        <f t="shared" si="4"/>
        <v>1</v>
      </c>
      <c r="K106" s="40" t="s">
        <v>34</v>
      </c>
      <c r="L106" s="40" t="s">
        <v>4</v>
      </c>
      <c r="M106" s="43"/>
      <c r="N106" s="52"/>
      <c r="O106" s="52"/>
      <c r="P106" s="53"/>
      <c r="Q106" s="52"/>
      <c r="R106" s="52"/>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5">
        <f>total_amount_ba($B$2,$D$2,D106,F106,J106,K106,M106)</f>
        <v>11308.5</v>
      </c>
      <c r="BB106" s="54">
        <f>BA106+SUM(N106:AZ106)</f>
        <v>11308.5</v>
      </c>
      <c r="BC106" s="60" t="str">
        <f>SpellNumber(L106,BB106)</f>
        <v>INR  Eleven Thousand Three Hundred &amp; Eight  and Paise Fifty Only</v>
      </c>
      <c r="IA106" s="21">
        <v>9.06</v>
      </c>
      <c r="IB106" s="21" t="s">
        <v>142</v>
      </c>
      <c r="ID106" s="21">
        <v>50</v>
      </c>
      <c r="IE106" s="22" t="s">
        <v>43</v>
      </c>
      <c r="IF106" s="22"/>
      <c r="IG106" s="22"/>
      <c r="IH106" s="22"/>
      <c r="II106" s="22"/>
    </row>
    <row r="107" spans="1:243" s="21" customFormat="1" ht="15.75">
      <c r="A107" s="61">
        <v>10</v>
      </c>
      <c r="B107" s="62" t="s">
        <v>143</v>
      </c>
      <c r="C107" s="34"/>
      <c r="D107" s="66"/>
      <c r="E107" s="66"/>
      <c r="F107" s="66"/>
      <c r="G107" s="66"/>
      <c r="H107" s="66"/>
      <c r="I107" s="66"/>
      <c r="J107" s="66"/>
      <c r="K107" s="66"/>
      <c r="L107" s="66"/>
      <c r="M107" s="66"/>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IA107" s="21">
        <v>10</v>
      </c>
      <c r="IB107" s="21" t="s">
        <v>143</v>
      </c>
      <c r="IE107" s="22"/>
      <c r="IF107" s="22"/>
      <c r="IG107" s="22"/>
      <c r="IH107" s="22"/>
      <c r="II107" s="22"/>
    </row>
    <row r="108" spans="1:243" s="21" customFormat="1" ht="63">
      <c r="A108" s="61">
        <v>10.01</v>
      </c>
      <c r="B108" s="62" t="s">
        <v>144</v>
      </c>
      <c r="C108" s="34"/>
      <c r="D108" s="34">
        <v>10</v>
      </c>
      <c r="E108" s="63" t="s">
        <v>46</v>
      </c>
      <c r="F108" s="64">
        <v>532.66</v>
      </c>
      <c r="G108" s="46"/>
      <c r="H108" s="40"/>
      <c r="I108" s="41" t="s">
        <v>33</v>
      </c>
      <c r="J108" s="42">
        <f t="shared" si="4"/>
        <v>1</v>
      </c>
      <c r="K108" s="40" t="s">
        <v>34</v>
      </c>
      <c r="L108" s="40" t="s">
        <v>4</v>
      </c>
      <c r="M108" s="43"/>
      <c r="N108" s="52"/>
      <c r="O108" s="52"/>
      <c r="P108" s="53"/>
      <c r="Q108" s="52"/>
      <c r="R108" s="52"/>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5">
        <f>total_amount_ba($B$2,$D$2,D108,F108,J108,K108,M108)</f>
        <v>5326.6</v>
      </c>
      <c r="BB108" s="54">
        <f>BA108+SUM(N108:AZ108)</f>
        <v>5326.6</v>
      </c>
      <c r="BC108" s="60" t="str">
        <f>SpellNumber(L108,BB108)</f>
        <v>INR  Five Thousand Three Hundred &amp; Twenty Six  and Paise Sixty Only</v>
      </c>
      <c r="IA108" s="21">
        <v>10.01</v>
      </c>
      <c r="IB108" s="21" t="s">
        <v>144</v>
      </c>
      <c r="ID108" s="21">
        <v>10</v>
      </c>
      <c r="IE108" s="22" t="s">
        <v>46</v>
      </c>
      <c r="IF108" s="22"/>
      <c r="IG108" s="22"/>
      <c r="IH108" s="22"/>
      <c r="II108" s="22"/>
    </row>
    <row r="109" spans="1:243" s="21" customFormat="1" ht="78.75">
      <c r="A109" s="61">
        <v>10.02</v>
      </c>
      <c r="B109" s="62" t="s">
        <v>145</v>
      </c>
      <c r="C109" s="34"/>
      <c r="D109" s="66"/>
      <c r="E109" s="66"/>
      <c r="F109" s="66"/>
      <c r="G109" s="66"/>
      <c r="H109" s="66"/>
      <c r="I109" s="66"/>
      <c r="J109" s="66"/>
      <c r="K109" s="66"/>
      <c r="L109" s="66"/>
      <c r="M109" s="66"/>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IA109" s="21">
        <v>10.02</v>
      </c>
      <c r="IB109" s="21" t="s">
        <v>145</v>
      </c>
      <c r="IE109" s="22"/>
      <c r="IF109" s="22"/>
      <c r="IG109" s="22"/>
      <c r="IH109" s="22"/>
      <c r="II109" s="22"/>
    </row>
    <row r="110" spans="1:243" s="21" customFormat="1" ht="42.75">
      <c r="A110" s="61">
        <v>10.03</v>
      </c>
      <c r="B110" s="62" t="s">
        <v>58</v>
      </c>
      <c r="C110" s="34"/>
      <c r="D110" s="34">
        <v>3.5</v>
      </c>
      <c r="E110" s="63" t="s">
        <v>46</v>
      </c>
      <c r="F110" s="64">
        <v>1523.41</v>
      </c>
      <c r="G110" s="46"/>
      <c r="H110" s="40"/>
      <c r="I110" s="41" t="s">
        <v>33</v>
      </c>
      <c r="J110" s="42">
        <f t="shared" si="4"/>
        <v>1</v>
      </c>
      <c r="K110" s="40" t="s">
        <v>34</v>
      </c>
      <c r="L110" s="40" t="s">
        <v>4</v>
      </c>
      <c r="M110" s="43"/>
      <c r="N110" s="52"/>
      <c r="O110" s="52"/>
      <c r="P110" s="53"/>
      <c r="Q110" s="52"/>
      <c r="R110" s="52"/>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5">
        <f>total_amount_ba($B$2,$D$2,D110,F110,J110,K110,M110)</f>
        <v>5331.94</v>
      </c>
      <c r="BB110" s="54">
        <f>BA110+SUM(N110:AZ110)</f>
        <v>5331.94</v>
      </c>
      <c r="BC110" s="60" t="str">
        <f>SpellNumber(L110,BB110)</f>
        <v>INR  Five Thousand Three Hundred &amp; Thirty One  and Paise Ninety Four Only</v>
      </c>
      <c r="IA110" s="21">
        <v>10.03</v>
      </c>
      <c r="IB110" s="21" t="s">
        <v>58</v>
      </c>
      <c r="ID110" s="21">
        <v>3.5</v>
      </c>
      <c r="IE110" s="22" t="s">
        <v>46</v>
      </c>
      <c r="IF110" s="22"/>
      <c r="IG110" s="22"/>
      <c r="IH110" s="22"/>
      <c r="II110" s="22"/>
    </row>
    <row r="111" spans="1:243" s="21" customFormat="1" ht="94.5">
      <c r="A111" s="61">
        <v>10.04</v>
      </c>
      <c r="B111" s="62" t="s">
        <v>146</v>
      </c>
      <c r="C111" s="34"/>
      <c r="D111" s="66"/>
      <c r="E111" s="66"/>
      <c r="F111" s="66"/>
      <c r="G111" s="66"/>
      <c r="H111" s="66"/>
      <c r="I111" s="66"/>
      <c r="J111" s="66"/>
      <c r="K111" s="66"/>
      <c r="L111" s="66"/>
      <c r="M111" s="66"/>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IA111" s="21">
        <v>10.04</v>
      </c>
      <c r="IB111" s="21" t="s">
        <v>146</v>
      </c>
      <c r="IE111" s="22"/>
      <c r="IF111" s="22"/>
      <c r="IG111" s="22"/>
      <c r="IH111" s="22"/>
      <c r="II111" s="22"/>
    </row>
    <row r="112" spans="1:243" s="21" customFormat="1" ht="42.75">
      <c r="A112" s="61">
        <v>10.05</v>
      </c>
      <c r="B112" s="62" t="s">
        <v>49</v>
      </c>
      <c r="C112" s="34"/>
      <c r="D112" s="34">
        <v>7.5</v>
      </c>
      <c r="E112" s="63" t="s">
        <v>46</v>
      </c>
      <c r="F112" s="64">
        <v>1288.82</v>
      </c>
      <c r="G112" s="46"/>
      <c r="H112" s="40"/>
      <c r="I112" s="41" t="s">
        <v>33</v>
      </c>
      <c r="J112" s="42">
        <f aca="true" t="shared" si="8" ref="J112:J129">IF(I112="Less(-)",-1,1)</f>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 aca="true" t="shared" si="9" ref="BA112:BA129">total_amount_ba($B$2,$D$2,D112,F112,J112,K112,M112)</f>
        <v>9666.15</v>
      </c>
      <c r="BB112" s="54">
        <f aca="true" t="shared" si="10" ref="BB112:BB129">BA112+SUM(N112:AZ112)</f>
        <v>9666.15</v>
      </c>
      <c r="BC112" s="60" t="str">
        <f aca="true" t="shared" si="11" ref="BC112:BC129">SpellNumber(L112,BB112)</f>
        <v>INR  Nine Thousand Six Hundred &amp; Sixty Six  and Paise Fifteen Only</v>
      </c>
      <c r="IA112" s="21">
        <v>10.05</v>
      </c>
      <c r="IB112" s="21" t="s">
        <v>49</v>
      </c>
      <c r="ID112" s="21">
        <v>7.5</v>
      </c>
      <c r="IE112" s="22" t="s">
        <v>46</v>
      </c>
      <c r="IF112" s="22"/>
      <c r="IG112" s="22"/>
      <c r="IH112" s="22"/>
      <c r="II112" s="22"/>
    </row>
    <row r="113" spans="1:243" s="21" customFormat="1" ht="63">
      <c r="A113" s="61">
        <v>10.06</v>
      </c>
      <c r="B113" s="62" t="s">
        <v>147</v>
      </c>
      <c r="C113" s="34"/>
      <c r="D113" s="66"/>
      <c r="E113" s="66"/>
      <c r="F113" s="66"/>
      <c r="G113" s="66"/>
      <c r="H113" s="66"/>
      <c r="I113" s="66"/>
      <c r="J113" s="66"/>
      <c r="K113" s="66"/>
      <c r="L113" s="66"/>
      <c r="M113" s="66"/>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IA113" s="21">
        <v>10.06</v>
      </c>
      <c r="IB113" s="21" t="s">
        <v>147</v>
      </c>
      <c r="IE113" s="22"/>
      <c r="IF113" s="22"/>
      <c r="IG113" s="22"/>
      <c r="IH113" s="22"/>
      <c r="II113" s="22"/>
    </row>
    <row r="114" spans="1:243" s="21" customFormat="1" ht="42.75">
      <c r="A114" s="61">
        <v>10.07</v>
      </c>
      <c r="B114" s="62" t="s">
        <v>148</v>
      </c>
      <c r="C114" s="34"/>
      <c r="D114" s="34">
        <v>2500</v>
      </c>
      <c r="E114" s="63" t="s">
        <v>163</v>
      </c>
      <c r="F114" s="64">
        <v>4279.61</v>
      </c>
      <c r="G114" s="46"/>
      <c r="H114" s="40"/>
      <c r="I114" s="41" t="s">
        <v>33</v>
      </c>
      <c r="J114" s="42">
        <f t="shared" si="8"/>
        <v>1</v>
      </c>
      <c r="K114" s="40" t="s">
        <v>34</v>
      </c>
      <c r="L114" s="40" t="s">
        <v>4</v>
      </c>
      <c r="M114" s="43"/>
      <c r="N114" s="52"/>
      <c r="O114" s="52"/>
      <c r="P114" s="53"/>
      <c r="Q114" s="52"/>
      <c r="R114" s="52"/>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5">
        <f>total_amount_ba($B$2,$D$2,D114,F114,J114,K114,M114)/1000</f>
        <v>10699.03</v>
      </c>
      <c r="BB114" s="54">
        <f t="shared" si="10"/>
        <v>10699.03</v>
      </c>
      <c r="BC114" s="60" t="str">
        <f t="shared" si="11"/>
        <v>INR  Ten Thousand Six Hundred &amp; Ninety Nine  and Paise Three Only</v>
      </c>
      <c r="IA114" s="21">
        <v>10.07</v>
      </c>
      <c r="IB114" s="21" t="s">
        <v>148</v>
      </c>
      <c r="ID114" s="21">
        <v>2500</v>
      </c>
      <c r="IE114" s="22" t="s">
        <v>163</v>
      </c>
      <c r="IF114" s="22"/>
      <c r="IG114" s="22"/>
      <c r="IH114" s="22"/>
      <c r="II114" s="22"/>
    </row>
    <row r="115" spans="1:243" s="21" customFormat="1" ht="78.75">
      <c r="A115" s="61">
        <v>10.08</v>
      </c>
      <c r="B115" s="62" t="s">
        <v>149</v>
      </c>
      <c r="C115" s="34"/>
      <c r="D115" s="66"/>
      <c r="E115" s="66"/>
      <c r="F115" s="66"/>
      <c r="G115" s="66"/>
      <c r="H115" s="66"/>
      <c r="I115" s="66"/>
      <c r="J115" s="66"/>
      <c r="K115" s="66"/>
      <c r="L115" s="66"/>
      <c r="M115" s="66"/>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IA115" s="21">
        <v>10.08</v>
      </c>
      <c r="IB115" s="21" t="s">
        <v>149</v>
      </c>
      <c r="IE115" s="22"/>
      <c r="IF115" s="22"/>
      <c r="IG115" s="22"/>
      <c r="IH115" s="22"/>
      <c r="II115" s="22"/>
    </row>
    <row r="116" spans="1:243" s="21" customFormat="1" ht="31.5" customHeight="1">
      <c r="A116" s="61">
        <v>10.09</v>
      </c>
      <c r="B116" s="62" t="s">
        <v>150</v>
      </c>
      <c r="C116" s="34"/>
      <c r="D116" s="34">
        <v>3</v>
      </c>
      <c r="E116" s="63" t="s">
        <v>47</v>
      </c>
      <c r="F116" s="64">
        <v>240.68</v>
      </c>
      <c r="G116" s="46"/>
      <c r="H116" s="40"/>
      <c r="I116" s="41" t="s">
        <v>33</v>
      </c>
      <c r="J116" s="42">
        <f t="shared" si="8"/>
        <v>1</v>
      </c>
      <c r="K116" s="40" t="s">
        <v>34</v>
      </c>
      <c r="L116" s="40" t="s">
        <v>4</v>
      </c>
      <c r="M116" s="43"/>
      <c r="N116" s="52"/>
      <c r="O116" s="52"/>
      <c r="P116" s="53"/>
      <c r="Q116" s="52"/>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5">
        <f t="shared" si="9"/>
        <v>722.04</v>
      </c>
      <c r="BB116" s="54">
        <f t="shared" si="10"/>
        <v>722.04</v>
      </c>
      <c r="BC116" s="56" t="str">
        <f t="shared" si="11"/>
        <v>INR  Seven Hundred &amp; Twenty Two  and Paise Four Only</v>
      </c>
      <c r="IA116" s="21">
        <v>10.09</v>
      </c>
      <c r="IB116" s="21" t="s">
        <v>150</v>
      </c>
      <c r="ID116" s="21">
        <v>3</v>
      </c>
      <c r="IE116" s="22" t="s">
        <v>47</v>
      </c>
      <c r="IF116" s="22"/>
      <c r="IG116" s="22"/>
      <c r="IH116" s="22"/>
      <c r="II116" s="22"/>
    </row>
    <row r="117" spans="1:243" s="21" customFormat="1" ht="63">
      <c r="A117" s="65">
        <v>10.1</v>
      </c>
      <c r="B117" s="62" t="s">
        <v>151</v>
      </c>
      <c r="C117" s="34"/>
      <c r="D117" s="66"/>
      <c r="E117" s="66"/>
      <c r="F117" s="66"/>
      <c r="G117" s="66"/>
      <c r="H117" s="66"/>
      <c r="I117" s="66"/>
      <c r="J117" s="66"/>
      <c r="K117" s="66"/>
      <c r="L117" s="66"/>
      <c r="M117" s="66"/>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IA117" s="21">
        <v>10.1</v>
      </c>
      <c r="IB117" s="21" t="s">
        <v>151</v>
      </c>
      <c r="IE117" s="22"/>
      <c r="IF117" s="22"/>
      <c r="IG117" s="22"/>
      <c r="IH117" s="22"/>
      <c r="II117" s="22"/>
    </row>
    <row r="118" spans="1:243" s="21" customFormat="1" ht="28.5">
      <c r="A118" s="61">
        <v>10.11</v>
      </c>
      <c r="B118" s="62" t="s">
        <v>150</v>
      </c>
      <c r="C118" s="34"/>
      <c r="D118" s="34">
        <v>2</v>
      </c>
      <c r="E118" s="63" t="s">
        <v>47</v>
      </c>
      <c r="F118" s="64">
        <v>93.42</v>
      </c>
      <c r="G118" s="46"/>
      <c r="H118" s="40"/>
      <c r="I118" s="41" t="s">
        <v>33</v>
      </c>
      <c r="J118" s="42">
        <f t="shared" si="8"/>
        <v>1</v>
      </c>
      <c r="K118" s="40" t="s">
        <v>34</v>
      </c>
      <c r="L118" s="40" t="s">
        <v>4</v>
      </c>
      <c r="M118" s="43"/>
      <c r="N118" s="52"/>
      <c r="O118" s="52"/>
      <c r="P118" s="53"/>
      <c r="Q118" s="52"/>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5">
        <f t="shared" si="9"/>
        <v>186.84</v>
      </c>
      <c r="BB118" s="54">
        <f t="shared" si="10"/>
        <v>186.84</v>
      </c>
      <c r="BC118" s="60" t="str">
        <f t="shared" si="11"/>
        <v>INR  One Hundred &amp; Eighty Six  and Paise Eighty Four Only</v>
      </c>
      <c r="IA118" s="21">
        <v>10.11</v>
      </c>
      <c r="IB118" s="21" t="s">
        <v>150</v>
      </c>
      <c r="ID118" s="21">
        <v>2</v>
      </c>
      <c r="IE118" s="22" t="s">
        <v>47</v>
      </c>
      <c r="IF118" s="22"/>
      <c r="IG118" s="22"/>
      <c r="IH118" s="22"/>
      <c r="II118" s="22"/>
    </row>
    <row r="119" spans="1:243" s="21" customFormat="1" ht="33" customHeight="1">
      <c r="A119" s="61">
        <v>10.12</v>
      </c>
      <c r="B119" s="62" t="s">
        <v>152</v>
      </c>
      <c r="C119" s="34"/>
      <c r="D119" s="66"/>
      <c r="E119" s="66"/>
      <c r="F119" s="66"/>
      <c r="G119" s="66"/>
      <c r="H119" s="66"/>
      <c r="I119" s="66"/>
      <c r="J119" s="66"/>
      <c r="K119" s="66"/>
      <c r="L119" s="66"/>
      <c r="M119" s="66"/>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IA119" s="21">
        <v>10.12</v>
      </c>
      <c r="IB119" s="21" t="s">
        <v>152</v>
      </c>
      <c r="IE119" s="22"/>
      <c r="IF119" s="22"/>
      <c r="IG119" s="22"/>
      <c r="IH119" s="22"/>
      <c r="II119" s="22"/>
    </row>
    <row r="120" spans="1:243" s="21" customFormat="1" ht="31.5">
      <c r="A120" s="61">
        <v>10.13</v>
      </c>
      <c r="B120" s="62" t="s">
        <v>153</v>
      </c>
      <c r="C120" s="34"/>
      <c r="D120" s="34">
        <v>15</v>
      </c>
      <c r="E120" s="63" t="s">
        <v>43</v>
      </c>
      <c r="F120" s="64">
        <v>48.09</v>
      </c>
      <c r="G120" s="46"/>
      <c r="H120" s="40"/>
      <c r="I120" s="41" t="s">
        <v>33</v>
      </c>
      <c r="J120" s="42">
        <f t="shared" si="8"/>
        <v>1</v>
      </c>
      <c r="K120" s="40" t="s">
        <v>34</v>
      </c>
      <c r="L120" s="40" t="s">
        <v>4</v>
      </c>
      <c r="M120" s="43"/>
      <c r="N120" s="52"/>
      <c r="O120" s="52"/>
      <c r="P120" s="53"/>
      <c r="Q120" s="52"/>
      <c r="R120" s="52"/>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5">
        <f t="shared" si="9"/>
        <v>721.35</v>
      </c>
      <c r="BB120" s="54">
        <f t="shared" si="10"/>
        <v>721.35</v>
      </c>
      <c r="BC120" s="60" t="str">
        <f t="shared" si="11"/>
        <v>INR  Seven Hundred &amp; Twenty One  and Paise Thirty Five Only</v>
      </c>
      <c r="IA120" s="21">
        <v>10.13</v>
      </c>
      <c r="IB120" s="21" t="s">
        <v>153</v>
      </c>
      <c r="ID120" s="21">
        <v>15</v>
      </c>
      <c r="IE120" s="22" t="s">
        <v>43</v>
      </c>
      <c r="IF120" s="22"/>
      <c r="IG120" s="22"/>
      <c r="IH120" s="22"/>
      <c r="II120" s="22"/>
    </row>
    <row r="121" spans="1:243" s="21" customFormat="1" ht="78.75">
      <c r="A121" s="61">
        <v>10.14</v>
      </c>
      <c r="B121" s="62" t="s">
        <v>154</v>
      </c>
      <c r="C121" s="34"/>
      <c r="D121" s="34">
        <v>30</v>
      </c>
      <c r="E121" s="63" t="s">
        <v>43</v>
      </c>
      <c r="F121" s="64">
        <v>34.2</v>
      </c>
      <c r="G121" s="46"/>
      <c r="H121" s="40"/>
      <c r="I121" s="41" t="s">
        <v>33</v>
      </c>
      <c r="J121" s="42">
        <f t="shared" si="8"/>
        <v>1</v>
      </c>
      <c r="K121" s="40" t="s">
        <v>34</v>
      </c>
      <c r="L121" s="40" t="s">
        <v>4</v>
      </c>
      <c r="M121" s="43"/>
      <c r="N121" s="52"/>
      <c r="O121" s="52"/>
      <c r="P121" s="53"/>
      <c r="Q121" s="52"/>
      <c r="R121" s="52"/>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5">
        <f t="shared" si="9"/>
        <v>1026</v>
      </c>
      <c r="BB121" s="54">
        <f t="shared" si="10"/>
        <v>1026</v>
      </c>
      <c r="BC121" s="60" t="str">
        <f t="shared" si="11"/>
        <v>INR  One Thousand  &amp;Twenty Six  Only</v>
      </c>
      <c r="IA121" s="21">
        <v>10.14</v>
      </c>
      <c r="IB121" s="21" t="s">
        <v>154</v>
      </c>
      <c r="ID121" s="21">
        <v>30</v>
      </c>
      <c r="IE121" s="22" t="s">
        <v>43</v>
      </c>
      <c r="IF121" s="22"/>
      <c r="IG121" s="22"/>
      <c r="IH121" s="22"/>
      <c r="II121" s="22"/>
    </row>
    <row r="122" spans="1:243" s="21" customFormat="1" ht="110.25">
      <c r="A122" s="61">
        <v>10.15</v>
      </c>
      <c r="B122" s="62" t="s">
        <v>155</v>
      </c>
      <c r="C122" s="34"/>
      <c r="D122" s="34">
        <v>4.92</v>
      </c>
      <c r="E122" s="63" t="s">
        <v>46</v>
      </c>
      <c r="F122" s="64">
        <v>1867.6</v>
      </c>
      <c r="G122" s="46"/>
      <c r="H122" s="40"/>
      <c r="I122" s="41" t="s">
        <v>33</v>
      </c>
      <c r="J122" s="42">
        <f t="shared" si="8"/>
        <v>1</v>
      </c>
      <c r="K122" s="40" t="s">
        <v>34</v>
      </c>
      <c r="L122" s="40" t="s">
        <v>4</v>
      </c>
      <c r="M122" s="43"/>
      <c r="N122" s="52"/>
      <c r="O122" s="52"/>
      <c r="P122" s="53"/>
      <c r="Q122" s="52"/>
      <c r="R122" s="52"/>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5">
        <f t="shared" si="9"/>
        <v>9188.59</v>
      </c>
      <c r="BB122" s="54">
        <f t="shared" si="10"/>
        <v>9188.59</v>
      </c>
      <c r="BC122" s="60" t="str">
        <f t="shared" si="11"/>
        <v>INR  Nine Thousand One Hundred &amp; Eighty Eight  and Paise Fifty Nine Only</v>
      </c>
      <c r="IA122" s="21">
        <v>10.15</v>
      </c>
      <c r="IB122" s="21" t="s">
        <v>155</v>
      </c>
      <c r="ID122" s="21">
        <v>4.92</v>
      </c>
      <c r="IE122" s="22" t="s">
        <v>46</v>
      </c>
      <c r="IF122" s="22"/>
      <c r="IG122" s="22"/>
      <c r="IH122" s="22"/>
      <c r="II122" s="22"/>
    </row>
    <row r="123" spans="1:243" s="21" customFormat="1" ht="141.75">
      <c r="A123" s="61">
        <v>10.16</v>
      </c>
      <c r="B123" s="62" t="s">
        <v>156</v>
      </c>
      <c r="C123" s="34"/>
      <c r="D123" s="34">
        <v>30</v>
      </c>
      <c r="E123" s="63" t="s">
        <v>46</v>
      </c>
      <c r="F123" s="64">
        <v>121.74</v>
      </c>
      <c r="G123" s="46"/>
      <c r="H123" s="40"/>
      <c r="I123" s="41" t="s">
        <v>33</v>
      </c>
      <c r="J123" s="42">
        <f t="shared" si="8"/>
        <v>1</v>
      </c>
      <c r="K123" s="40" t="s">
        <v>34</v>
      </c>
      <c r="L123" s="40" t="s">
        <v>4</v>
      </c>
      <c r="M123" s="43"/>
      <c r="N123" s="52"/>
      <c r="O123" s="52"/>
      <c r="P123" s="53"/>
      <c r="Q123" s="52"/>
      <c r="R123" s="52"/>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5">
        <f t="shared" si="9"/>
        <v>3652.2</v>
      </c>
      <c r="BB123" s="54">
        <f t="shared" si="10"/>
        <v>3652.2</v>
      </c>
      <c r="BC123" s="60" t="str">
        <f t="shared" si="11"/>
        <v>INR  Three Thousand Six Hundred &amp; Fifty Two  and Paise Twenty Only</v>
      </c>
      <c r="IA123" s="21">
        <v>10.16</v>
      </c>
      <c r="IB123" s="21" t="s">
        <v>156</v>
      </c>
      <c r="ID123" s="21">
        <v>30</v>
      </c>
      <c r="IE123" s="22" t="s">
        <v>46</v>
      </c>
      <c r="IF123" s="22"/>
      <c r="IG123" s="22"/>
      <c r="IH123" s="22"/>
      <c r="II123" s="22"/>
    </row>
    <row r="124" spans="1:243" s="21" customFormat="1" ht="15.75">
      <c r="A124" s="61">
        <v>11</v>
      </c>
      <c r="B124" s="62" t="s">
        <v>157</v>
      </c>
      <c r="C124" s="34"/>
      <c r="D124" s="66"/>
      <c r="E124" s="66"/>
      <c r="F124" s="66"/>
      <c r="G124" s="66"/>
      <c r="H124" s="66"/>
      <c r="I124" s="66"/>
      <c r="J124" s="66"/>
      <c r="K124" s="66"/>
      <c r="L124" s="66"/>
      <c r="M124" s="66"/>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IA124" s="21">
        <v>11</v>
      </c>
      <c r="IB124" s="21" t="s">
        <v>157</v>
      </c>
      <c r="IE124" s="22"/>
      <c r="IF124" s="22"/>
      <c r="IG124" s="22"/>
      <c r="IH124" s="22"/>
      <c r="II124" s="22"/>
    </row>
    <row r="125" spans="1:243" s="21" customFormat="1" ht="409.5">
      <c r="A125" s="61">
        <v>11.01</v>
      </c>
      <c r="B125" s="62" t="s">
        <v>158</v>
      </c>
      <c r="C125" s="34"/>
      <c r="D125" s="66"/>
      <c r="E125" s="66"/>
      <c r="F125" s="66"/>
      <c r="G125" s="66"/>
      <c r="H125" s="66"/>
      <c r="I125" s="66"/>
      <c r="J125" s="66"/>
      <c r="K125" s="66"/>
      <c r="L125" s="66"/>
      <c r="M125" s="66"/>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IA125" s="21">
        <v>11.01</v>
      </c>
      <c r="IB125" s="21" t="s">
        <v>158</v>
      </c>
      <c r="IE125" s="22"/>
      <c r="IF125" s="22"/>
      <c r="IG125" s="22"/>
      <c r="IH125" s="22"/>
      <c r="II125" s="22"/>
    </row>
    <row r="126" spans="1:243" s="21" customFormat="1" ht="47.25">
      <c r="A126" s="61">
        <v>11.02</v>
      </c>
      <c r="B126" s="62" t="s">
        <v>159</v>
      </c>
      <c r="C126" s="34"/>
      <c r="D126" s="34">
        <v>90</v>
      </c>
      <c r="E126" s="63" t="s">
        <v>43</v>
      </c>
      <c r="F126" s="64">
        <v>1226.22</v>
      </c>
      <c r="G126" s="46"/>
      <c r="H126" s="40"/>
      <c r="I126" s="41" t="s">
        <v>33</v>
      </c>
      <c r="J126" s="42">
        <f t="shared" si="8"/>
        <v>1</v>
      </c>
      <c r="K126" s="40" t="s">
        <v>34</v>
      </c>
      <c r="L126" s="40" t="s">
        <v>4</v>
      </c>
      <c r="M126" s="43"/>
      <c r="N126" s="52"/>
      <c r="O126" s="52"/>
      <c r="P126" s="53"/>
      <c r="Q126" s="52"/>
      <c r="R126" s="52"/>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5">
        <f t="shared" si="9"/>
        <v>110359.8</v>
      </c>
      <c r="BB126" s="54">
        <f t="shared" si="10"/>
        <v>110359.8</v>
      </c>
      <c r="BC126" s="60" t="str">
        <f t="shared" si="11"/>
        <v>INR  One Lakh Ten Thousand Three Hundred &amp; Fifty Nine  and Paise Eighty Only</v>
      </c>
      <c r="IA126" s="21">
        <v>11.02</v>
      </c>
      <c r="IB126" s="21" t="s">
        <v>159</v>
      </c>
      <c r="ID126" s="21">
        <v>90</v>
      </c>
      <c r="IE126" s="22" t="s">
        <v>43</v>
      </c>
      <c r="IF126" s="22"/>
      <c r="IG126" s="22"/>
      <c r="IH126" s="22"/>
      <c r="II126" s="22"/>
    </row>
    <row r="127" spans="1:243" s="21" customFormat="1" ht="31.5">
      <c r="A127" s="61">
        <v>12</v>
      </c>
      <c r="B127" s="62" t="s">
        <v>160</v>
      </c>
      <c r="C127" s="34"/>
      <c r="D127" s="66"/>
      <c r="E127" s="66"/>
      <c r="F127" s="66"/>
      <c r="G127" s="66"/>
      <c r="H127" s="66"/>
      <c r="I127" s="66"/>
      <c r="J127" s="66"/>
      <c r="K127" s="66"/>
      <c r="L127" s="66"/>
      <c r="M127" s="66"/>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IA127" s="21">
        <v>12</v>
      </c>
      <c r="IB127" s="21" t="s">
        <v>160</v>
      </c>
      <c r="IE127" s="22"/>
      <c r="IF127" s="22"/>
      <c r="IG127" s="22"/>
      <c r="IH127" s="22"/>
      <c r="II127" s="22"/>
    </row>
    <row r="128" spans="1:243" s="21" customFormat="1" ht="94.5">
      <c r="A128" s="61">
        <v>12.01</v>
      </c>
      <c r="B128" s="62" t="s">
        <v>161</v>
      </c>
      <c r="C128" s="34"/>
      <c r="D128" s="66"/>
      <c r="E128" s="66"/>
      <c r="F128" s="66"/>
      <c r="G128" s="66"/>
      <c r="H128" s="66"/>
      <c r="I128" s="66"/>
      <c r="J128" s="66"/>
      <c r="K128" s="66"/>
      <c r="L128" s="66"/>
      <c r="M128" s="66"/>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IA128" s="21">
        <v>12.01</v>
      </c>
      <c r="IB128" s="21" t="s">
        <v>161</v>
      </c>
      <c r="IE128" s="22"/>
      <c r="IF128" s="22"/>
      <c r="IG128" s="22"/>
      <c r="IH128" s="22"/>
      <c r="II128" s="22"/>
    </row>
    <row r="129" spans="1:243" s="21" customFormat="1" ht="31.5" customHeight="1">
      <c r="A129" s="61">
        <v>12.02</v>
      </c>
      <c r="B129" s="62" t="s">
        <v>162</v>
      </c>
      <c r="C129" s="34"/>
      <c r="D129" s="34">
        <v>5</v>
      </c>
      <c r="E129" s="63" t="s">
        <v>43</v>
      </c>
      <c r="F129" s="64">
        <v>340.64</v>
      </c>
      <c r="G129" s="46"/>
      <c r="H129" s="40"/>
      <c r="I129" s="41" t="s">
        <v>33</v>
      </c>
      <c r="J129" s="42">
        <f t="shared" si="8"/>
        <v>1</v>
      </c>
      <c r="K129" s="40" t="s">
        <v>34</v>
      </c>
      <c r="L129" s="40" t="s">
        <v>4</v>
      </c>
      <c r="M129" s="43"/>
      <c r="N129" s="52"/>
      <c r="O129" s="52"/>
      <c r="P129" s="53"/>
      <c r="Q129" s="52"/>
      <c r="R129" s="52"/>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5">
        <f t="shared" si="9"/>
        <v>1703.2</v>
      </c>
      <c r="BB129" s="54">
        <f t="shared" si="10"/>
        <v>1703.2</v>
      </c>
      <c r="BC129" s="60" t="str">
        <f t="shared" si="11"/>
        <v>INR  One Thousand Seven Hundred &amp; Three  and Paise Twenty Only</v>
      </c>
      <c r="IA129" s="21">
        <v>12.02</v>
      </c>
      <c r="IB129" s="21" t="s">
        <v>162</v>
      </c>
      <c r="ID129" s="21">
        <v>5</v>
      </c>
      <c r="IE129" s="22" t="s">
        <v>43</v>
      </c>
      <c r="IF129" s="22"/>
      <c r="IG129" s="22"/>
      <c r="IH129" s="22"/>
      <c r="II129" s="22"/>
    </row>
    <row r="130" spans="1:55" ht="42.75">
      <c r="A130" s="47" t="s">
        <v>35</v>
      </c>
      <c r="B130" s="48"/>
      <c r="C130" s="49"/>
      <c r="D130" s="35"/>
      <c r="E130" s="35"/>
      <c r="F130" s="35"/>
      <c r="G130" s="35"/>
      <c r="H130" s="50"/>
      <c r="I130" s="50"/>
      <c r="J130" s="50"/>
      <c r="K130" s="50"/>
      <c r="L130" s="5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59">
        <f>SUM(BA13:BA129)</f>
        <v>517456.06</v>
      </c>
      <c r="BB130" s="59">
        <f>SUM(BB13:BB129)</f>
        <v>517456.06</v>
      </c>
      <c r="BC130" s="60" t="str">
        <f>SpellNumber($E$2,BB130)</f>
        <v>INR  Five Lakh Seventeen Thousand Four Hundred &amp; Fifty Six  and Paise Six Only</v>
      </c>
    </row>
    <row r="131" spans="1:55" ht="46.5" customHeight="1">
      <c r="A131" s="24" t="s">
        <v>36</v>
      </c>
      <c r="B131" s="25"/>
      <c r="C131" s="26"/>
      <c r="D131" s="27"/>
      <c r="E131" s="36" t="s">
        <v>45</v>
      </c>
      <c r="F131" s="37"/>
      <c r="G131" s="28"/>
      <c r="H131" s="29"/>
      <c r="I131" s="29"/>
      <c r="J131" s="29"/>
      <c r="K131" s="30"/>
      <c r="L131" s="31"/>
      <c r="M131" s="32"/>
      <c r="N131" s="33"/>
      <c r="O131" s="21"/>
      <c r="P131" s="21"/>
      <c r="Q131" s="21"/>
      <c r="R131" s="21"/>
      <c r="S131" s="21"/>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57">
        <f>IF(ISBLANK(F131),0,IF(E131="Excess (+)",ROUND(BA130+(BA130*F131),2),IF(E131="Less (-)",ROUND(BA130+(BA130*F131*(-1)),2),IF(E131="At Par",BA130,0))))</f>
        <v>0</v>
      </c>
      <c r="BB131" s="58">
        <f>ROUND(BA131,0)</f>
        <v>0</v>
      </c>
      <c r="BC131" s="39" t="str">
        <f>SpellNumber($E$2,BB131)</f>
        <v>INR Zero Only</v>
      </c>
    </row>
    <row r="132" spans="1:55" ht="45.75" customHeight="1">
      <c r="A132" s="23" t="s">
        <v>37</v>
      </c>
      <c r="B132" s="23"/>
      <c r="C132" s="68" t="str">
        <f>SpellNumber($E$2,BB131)</f>
        <v>INR Zero Only</v>
      </c>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row>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7" ht="15"/>
    <row r="1228" ht="15"/>
    <row r="1229" ht="15"/>
    <row r="1230" ht="15"/>
    <row r="1231" ht="15"/>
    <row r="1232"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4" ht="15"/>
    <row r="1666" ht="15"/>
    <row r="1667" ht="15"/>
    <row r="1668" ht="15"/>
  </sheetData>
  <sheetProtection password="8F23" sheet="1"/>
  <mergeCells count="66">
    <mergeCell ref="C132:BC132"/>
    <mergeCell ref="A1:L1"/>
    <mergeCell ref="A4:BC4"/>
    <mergeCell ref="A5:BC5"/>
    <mergeCell ref="A6:BC6"/>
    <mergeCell ref="A7:BC7"/>
    <mergeCell ref="A9:BC9"/>
    <mergeCell ref="D13:BC13"/>
    <mergeCell ref="B8:BC8"/>
    <mergeCell ref="D16:BC16"/>
    <mergeCell ref="D14:BC14"/>
    <mergeCell ref="D18:BC18"/>
    <mergeCell ref="D20:BC20"/>
    <mergeCell ref="D23:BC23"/>
    <mergeCell ref="D25:BC25"/>
    <mergeCell ref="D28:BC28"/>
    <mergeCell ref="D29:BC29"/>
    <mergeCell ref="D31:BC31"/>
    <mergeCell ref="D33:BC33"/>
    <mergeCell ref="D35:BC35"/>
    <mergeCell ref="D36:BC36"/>
    <mergeCell ref="D39:BC39"/>
    <mergeCell ref="D38:BC38"/>
    <mergeCell ref="D41:BC41"/>
    <mergeCell ref="D44:BC44"/>
    <mergeCell ref="D47:BC47"/>
    <mergeCell ref="D49:BC49"/>
    <mergeCell ref="D50:BC50"/>
    <mergeCell ref="D51:BC51"/>
    <mergeCell ref="D53:BC53"/>
    <mergeCell ref="D55:BC55"/>
    <mergeCell ref="D57:BC57"/>
    <mergeCell ref="D59:BC59"/>
    <mergeCell ref="D61:BC61"/>
    <mergeCell ref="D63:BC63"/>
    <mergeCell ref="D64:BC64"/>
    <mergeCell ref="D66:BC66"/>
    <mergeCell ref="D68:BC68"/>
    <mergeCell ref="D70:BC70"/>
    <mergeCell ref="D71:BC71"/>
    <mergeCell ref="D73:BC73"/>
    <mergeCell ref="D75:BC75"/>
    <mergeCell ref="D77:BC77"/>
    <mergeCell ref="D80:BC80"/>
    <mergeCell ref="D84:BC84"/>
    <mergeCell ref="D82:BC82"/>
    <mergeCell ref="D86:BC86"/>
    <mergeCell ref="D88:BC88"/>
    <mergeCell ref="D90:BC90"/>
    <mergeCell ref="D93:BC93"/>
    <mergeCell ref="D96:BC96"/>
    <mergeCell ref="D98:BC98"/>
    <mergeCell ref="D100:BC100"/>
    <mergeCell ref="D101:BC101"/>
    <mergeCell ref="D103:BC103"/>
    <mergeCell ref="D107:BC107"/>
    <mergeCell ref="D109:BC109"/>
    <mergeCell ref="D111:BC111"/>
    <mergeCell ref="D113:BC113"/>
    <mergeCell ref="D115:BC115"/>
    <mergeCell ref="D117:BC117"/>
    <mergeCell ref="D124:BC124"/>
    <mergeCell ref="D125:BC125"/>
    <mergeCell ref="D127:BC127"/>
    <mergeCell ref="D128:BC128"/>
    <mergeCell ref="D119:BC119"/>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1">
      <formula1>IF(E131="Select",-1,IF(E131="At Par",0,0))</formula1>
      <formula2>IF(E131="Select",-1,IF(E131="At Par",0,0.99))</formula2>
    </dataValidation>
    <dataValidation type="list" allowBlank="1" showErrorMessage="1" sqref="E13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1">
      <formula1>0</formula1>
      <formula2>IF(#REF!&lt;&gt;"Select",99.9,0)</formula2>
    </dataValidation>
    <dataValidation allowBlank="1" showInputMessage="1" showErrorMessage="1" promptTitle="Units" prompt="Please enter Units in text" sqref="D15:E15 D17:E17 D19:E19 D21:E22 D24:E24 D26:E27 D30:E30 D32:E32 D34:E34 D37:E37 D40:E40 D42:E43 D45:E46 D48:E48 D52:E52 D54:E54 D56:E56 D58:E58 D60:E60 D62:E62 D65:E65 D67:E67 D69:E69 D72:E72 D74:E74 D76:E76 D78:E79 D83:E83 D81:E81 D85:E85 D87:E87 D89:E89 D91:E92 D94:E95 D97:E97 D99:E99 D102:E102 D104:E106 D108:E108 D110:E110 D112:E112 D114:E114 D116:E116 D129:E129 D126:E126 D118:E118 D120:E123">
      <formula1>0</formula1>
      <formula2>0</formula2>
    </dataValidation>
    <dataValidation type="decimal" allowBlank="1" showInputMessage="1" showErrorMessage="1" promptTitle="Quantity" prompt="Please enter the Quantity for this item. " errorTitle="Invalid Entry" error="Only Numeric Values are allowed. " sqref="F15 F17 F19 F21:F22 F24 F26:F27 F30 F32 F34 F37 F40 F42:F43 F45:F46 F48 F52 F54 F56 F58 F60 F62 F65 F67 F69 F72 F74 F76 F78:F79 F83 F81 F85 F87 F89 F91:F92 F94:F95 F97 F99 F102 F104:F106 F108 F110 F112 F114 F116 F129 F126 F118 F120:F123">
      <formula1>0</formula1>
      <formula2>999999999999999</formula2>
    </dataValidation>
    <dataValidation type="list" allowBlank="1" showErrorMessage="1" sqref="D13:D14 K15 D16 K17 D18 K19 D20 K21:K22 D23 K24 D25 K26:K27 D28:D29 K30 D31 K32 D33 K34 D35:D36 D38:D39 K37 K40 D41 K42:K43 D44 K45:K46 D47 K48 D49:D51 K52 D53 K54 D55 K56 D57 K58 D59 K60 D61 K62 D63:D64 K65 D66 K67 D68 K69 D70:D71 K72 D73 K74 D75 K76 D77 K78:K79 D80 D84 D82 K81 K83 K85 D86 K87 D88 K89 D90 K91:K92 D93 K94:K95 D96 K97 D98 K99 D100:D101 K102 D103 K104:K106 D107 K108 D109 K110 D111 K112 D113 K114 D115 K116 D117 K129 D124:D125 K126 D127:D128 K118 K120:K123 D11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2 G24:H24 G26:H27 G30:H30 G32:H32 G34:H34 G37:H37 G40:H40 G42:H43 G45:H46 G48:H48 G52:H52 G54:H54 G56:H56 G58:H58 G60:H60 G62:H62 G65:H65 G67:H67 G69:H69 G72:H72 G74:H74 G76:H76 G78:H79 G83:H83 G81:H81 G85:H85 G87:H87 G89:H89 G91:H92 G94:H95 G97:H97 G99:H99 G102:H102 G104:H106 G108:H108 G110:H110 G112:H112 G114:H114 G116:H116 G129:H129 G126:H126 G118:H118 G120:H123">
      <formula1>0</formula1>
      <formula2>999999999999999</formula2>
    </dataValidation>
    <dataValidation allowBlank="1" showInputMessage="1" showErrorMessage="1" promptTitle="Addition / Deduction" prompt="Please Choose the correct One" sqref="J15 J17 J19 J21:J22 J24 J26:J27 J30 J32 J34 J37 J40 J42:J43 J45:J46 J48 J52 J54 J56 J58 J60 J62 J65 J67 J69 J72 J74 J76 J78:J79 J83 J81 J85 J87 J89 J91:J92 J94:J95 J97 J99 J102 J104:J106 J108 J110 J112 J114 J116 J129 J126 J118 J120:J123">
      <formula1>0</formula1>
      <formula2>0</formula2>
    </dataValidation>
    <dataValidation type="list" showErrorMessage="1" sqref="I15 I17 I19 I21:I22 I24 I26:I27 I30 I32 I34 I37 I40 I42:I43 I45:I46 I48 I52 I54 I56 I58 I60 I62 I65 I67 I69 I72 I74 I76 I78:I79 I83 I81 I85 I87 I89 I91:I92 I94:I95 I97 I99 I102 I104:I106 I108 I110 I112 I114 I116 I129 I126 I118 I120:I1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2 N24:O24 N26:O27 N30:O30 N32:O32 N34:O34 N37:O37 N40:O40 N42:O43 N45:O46 N48:O48 N52:O52 N54:O54 N56:O56 N58:O58 N60:O60 N62:O62 N65:O65 N67:O67 N69:O69 N72:O72 N74:O74 N76:O76 N78:O79 N83:O83 N81:O81 N85:O85 N87:O87 N89:O89 N91:O92 N94:O95 N97:O97 N99:O99 N102:O102 N104:O106 N108:O108 N110:O110 N112:O112 N114:O114 N116:O116 N129:O129 N126:O126 N118:O118 N120:O1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R22 R24 R26:R27 R30 R32 R34 R37 R40 R42:R43 R45:R46 R48 R52 R54 R56 R58 R60 R62 R65 R67 R69 R72 R74 R76 R78:R79 R83 R81 R85 R87 R89 R91:R92 R94:R95 R97 R99 R102 R104:R106 R108 R110 R112 R114 R116 R129 R126 R118 R120:R1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Q22 Q24 Q26:Q27 Q30 Q32 Q34 Q37 Q40 Q42:Q43 Q45:Q46 Q48 Q52 Q54 Q56 Q58 Q60 Q62 Q65 Q67 Q69 Q72 Q74 Q76 Q78:Q79 Q83 Q81 Q85 Q87 Q89 Q91:Q92 Q94:Q95 Q97 Q99 Q102 Q104:Q106 Q108 Q110 Q112 Q114 Q116 Q129 Q126 Q118 Q120:Q1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M22 M24 M26:M27 M30 M32 M34 M37 M40 M42:M43 M45:M46 M48 M52 M54 M56 M58 M60 M62 M65 M67 M69 M72 M74 M76 M78:M79 M83 M81 M85 M87 M89 M91:M92 M94:M95 M97 M99 M102 M104:M106 M108 M110 M112 M114 M116 M129 M126 M118 M120:M123">
      <formula1>0</formula1>
      <formula2>999999999999999</formula2>
    </dataValidation>
    <dataValidation type="list" allowBlank="1" showInputMessage="1" showErrorMessage="1" sqref="L123 L124 L125 L126 L12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9 L12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29">
      <formula1>0</formula1>
      <formula2>0</formula2>
    </dataValidation>
    <dataValidation type="decimal" allowBlank="1" showErrorMessage="1" errorTitle="Invalid Entry" error="Only Numeric Values are allowed. " sqref="A13:A12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86"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4" t="s">
        <v>38</v>
      </c>
      <c r="F6" s="74"/>
      <c r="G6" s="74"/>
      <c r="H6" s="74"/>
      <c r="I6" s="74"/>
      <c r="J6" s="74"/>
      <c r="K6" s="74"/>
    </row>
    <row r="7" spans="5:11" ht="14.25">
      <c r="E7" s="75"/>
      <c r="F7" s="75"/>
      <c r="G7" s="75"/>
      <c r="H7" s="75"/>
      <c r="I7" s="75"/>
      <c r="J7" s="75"/>
      <c r="K7" s="75"/>
    </row>
    <row r="8" spans="5:11" ht="14.25">
      <c r="E8" s="75"/>
      <c r="F8" s="75"/>
      <c r="G8" s="75"/>
      <c r="H8" s="75"/>
      <c r="I8" s="75"/>
      <c r="J8" s="75"/>
      <c r="K8" s="75"/>
    </row>
    <row r="9" spans="5:11" ht="14.25">
      <c r="E9" s="75"/>
      <c r="F9" s="75"/>
      <c r="G9" s="75"/>
      <c r="H9" s="75"/>
      <c r="I9" s="75"/>
      <c r="J9" s="75"/>
      <c r="K9" s="75"/>
    </row>
    <row r="10" spans="5:11" ht="14.25">
      <c r="E10" s="75"/>
      <c r="F10" s="75"/>
      <c r="G10" s="75"/>
      <c r="H10" s="75"/>
      <c r="I10" s="75"/>
      <c r="J10" s="75"/>
      <c r="K10" s="75"/>
    </row>
    <row r="11" spans="5:11" ht="14.25">
      <c r="E11" s="75"/>
      <c r="F11" s="75"/>
      <c r="G11" s="75"/>
      <c r="H11" s="75"/>
      <c r="I11" s="75"/>
      <c r="J11" s="75"/>
      <c r="K11" s="75"/>
    </row>
    <row r="12" spans="5:11" ht="14.25">
      <c r="E12" s="75"/>
      <c r="F12" s="75"/>
      <c r="G12" s="75"/>
      <c r="H12" s="75"/>
      <c r="I12" s="75"/>
      <c r="J12" s="75"/>
      <c r="K12" s="75"/>
    </row>
    <row r="13" spans="5:11" ht="14.25">
      <c r="E13" s="75"/>
      <c r="F13" s="75"/>
      <c r="G13" s="75"/>
      <c r="H13" s="75"/>
      <c r="I13" s="75"/>
      <c r="J13" s="75"/>
      <c r="K13" s="75"/>
    </row>
    <row r="14" spans="5:11" ht="14.2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2021-07-05T10:54:33Z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