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<sst xmlns="http://schemas.openxmlformats.org/spreadsheetml/2006/main" count="202" uniqueCount="71">
  <si>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</si>
  <si>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</si>
  <si>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</si>
  <si>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</si>
  <si>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</si>
  <si>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</si>
  <si>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</si>
  <si>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</si>
  <si>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</si>
  <si>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</si>
  <si>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</si>
  <si>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</si>
  <si>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</si>
  <si>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</si>
  <si>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</si>
  <si>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</si>
  <si>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</si>
  <si>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</si>
  <si>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</si>
  <si>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</si>
  <si>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</si>
  <si>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</si>
  <si>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</si>
  <si>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</si>
  <si>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</si>
  <si>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</si>
  <si>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</si>
  <si>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</si>
  <si>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</si>
  <si>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</si>
  <si>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</si>
  <si>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</si>
  <si>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</si>
  <si>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</si>
  <si>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</si>
  <si>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</si>
  <si>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</si>
  <si>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</si>
  <si>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</si>
  <si>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</si>
  <si>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</si>
  <si>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</si>
  <si>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</si>
  <si>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</si>
  <si>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</si>
  <si>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</si>
  <si>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</si>
  <si>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</si>
  <si>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</si>
  <si>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New work (Two or more coats applied @ 1.43 ltr/10 sqm over and including priming coat of exterior primer applied @ 2.20 kg/10 sqm)</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</si>
  <si>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</si>
  <si>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</si>
  <si>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</si>
  <si>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</si>
  <si>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</si>
  <si>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Contract No:  04/C/D1/2021-22</t>
  </si>
  <si>
    <t xml:space="preserve">Name of Work: External and internal white washing and painting of Solar Energy Research Enclave at IIT Kanpur </t>
  </si>
  <si>
    <t>FINISHING</t>
  </si>
  <si>
    <t>15 mm cement plaster on rough side of single or half brick wall of mix:</t>
  </si>
  <si>
    <t>Pointing on tile brick work with cement mortar 1:3 (1 cement : 3 fine sand):</t>
  </si>
  <si>
    <t>Flush/ Ruled/ Struck or weathered pointing</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</si>
  <si>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</si>
  <si>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</si>
  <si>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Applying priming coat:</t>
  </si>
  <si>
    <t>With ready mixed red oxide zinc chromate primer of approved brand and manufacture on steel galvanised iron/ steel works</t>
  </si>
  <si>
    <t>Painting with synthetic enamel paint of approved brand and manufacture to give an even shade :</t>
  </si>
  <si>
    <t>Painting with synthetic enamel paint of approved brand and manufacture of required colour to give an even shade :</t>
  </si>
  <si>
    <t>Distempering with 1st quality acrylic  distemper (ready made) having VOC content less than 50 gm per ltr. of approved manufacturer and of required shade and colour complete. as per manufacturer's specification.</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</si>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</sst>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horizontal="left" vertical="top"/>
    </xf>
    <xf numFmtId="2" fontId="58" fillId="0" borderId="15" xfId="0" applyNumberFormat="1" applyFont="1" applyFill="1" applyBorder="1" applyAlignment="1">
      <alignment horizontal="right" vertical="top"/>
    </xf>
    <xf numFmtId="2" fontId="14" fillId="0" borderId="0" xfId="59" applyNumberFormat="1" applyFont="1" applyFill="1" applyBorder="1" applyAlignment="1">
      <alignment horizontal="right" vertical="top"/>
      <protection/>
    </xf>
    <xf numFmtId="0" fontId="4" fillId="0" borderId="15" xfId="59" applyNumberFormat="1" applyFont="1" applyFill="1" applyBorder="1" applyAlignment="1">
      <alignment vertical="top" wrapText="1"/>
      <protection/>
    </xf>
    <xf numFmtId="0" fontId="58" fillId="0" borderId="15" xfId="0" applyFont="1" applyFill="1" applyBorder="1" applyAlignment="1">
      <alignment vertical="top"/>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4"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9"/>
  <sheetViews>
    <sheetView showGridLines="0" view="pageBreakPreview" zoomScaleNormal="85" zoomScaleSheetLayoutView="100" zoomScalePageLayoutView="0" workbookViewId="0" topLeftCell="A1">
      <selection activeCell="D35" sqref="D35:BC3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56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55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46</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3">
        <v>4</v>
      </c>
      <c r="E12" s="43">
        <v>5</v>
      </c>
      <c r="F12" s="43">
        <v>6</v>
      </c>
      <c r="G12" s="43">
        <v>7</v>
      </c>
      <c r="H12" s="43">
        <v>8</v>
      </c>
      <c r="I12" s="43">
        <v>9</v>
      </c>
      <c r="J12" s="43">
        <v>10</v>
      </c>
      <c r="K12" s="43">
        <v>11</v>
      </c>
      <c r="L12" s="43">
        <v>12</v>
      </c>
      <c r="M12" s="43">
        <v>13</v>
      </c>
      <c r="N12" s="43">
        <v>14</v>
      </c>
      <c r="O12" s="43">
        <v>15</v>
      </c>
      <c r="P12" s="43">
        <v>16</v>
      </c>
      <c r="Q12" s="43">
        <v>17</v>
      </c>
      <c r="R12" s="43">
        <v>18</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7</v>
      </c>
      <c r="BB12" s="44">
        <v>54</v>
      </c>
      <c r="BC12" s="16">
        <v>8</v>
      </c>
      <c r="IE12" s="18"/>
      <c r="IF12" s="18"/>
      <c r="IG12" s="18"/>
      <c r="IH12" s="18"/>
      <c r="II12" s="18"/>
    </row>
    <row r="13" spans="1:243" s="21" customFormat="1" ht="24.75" customHeight="1">
      <c r="A13" s="58">
        <v>1</v>
      </c>
      <c r="B13" s="59" t="s">
        <v>57</v>
      </c>
      <c r="C13" s="34"/>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57</v>
      </c>
      <c r="IE13" s="22"/>
      <c r="IF13" s="22"/>
      <c r="IG13" s="22"/>
      <c r="IH13" s="22"/>
      <c r="II13" s="22"/>
    </row>
    <row r="14" spans="1:243" s="21" customFormat="1" ht="31.5">
      <c r="A14" s="58">
        <v>1.01</v>
      </c>
      <c r="B14" s="59" t="s">
        <v>58</v>
      </c>
      <c r="C14" s="34"/>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58</v>
      </c>
      <c r="IE14" s="22"/>
      <c r="IF14" s="22"/>
      <c r="IG14" s="22"/>
      <c r="IH14" s="22"/>
      <c r="II14" s="22"/>
    </row>
    <row r="15" spans="1:243" s="21" customFormat="1" ht="28.5">
      <c r="A15" s="58">
        <v>1.02</v>
      </c>
      <c r="B15" s="59" t="s">
        <v>45</v>
      </c>
      <c r="C15" s="34"/>
      <c r="D15" s="34">
        <v>50</v>
      </c>
      <c r="E15" s="60" t="s">
        <v>43</v>
      </c>
      <c r="F15" s="65">
        <v>266.46</v>
      </c>
      <c r="G15" s="45"/>
      <c r="H15" s="39"/>
      <c r="I15" s="40" t="s">
        <v>33</v>
      </c>
      <c r="J15" s="41">
        <f>IF(I15="Less(-)",-1,1)</f>
        <v>1</v>
      </c>
      <c r="K15" s="39" t="s">
        <v>34</v>
      </c>
      <c r="L15" s="39" t="s">
        <v>4</v>
      </c>
      <c r="M15" s="42"/>
      <c r="N15" s="51"/>
      <c r="O15" s="51"/>
      <c r="P15" s="52"/>
      <c r="Q15" s="51"/>
      <c r="R15" s="51"/>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4">
        <f>total_amount_ba($B$2,$D$2,D15,F15,J15,K15,M15)</f>
        <v>13323</v>
      </c>
      <c r="BB15" s="53">
        <f>BA15+SUM(N15:AZ15)</f>
        <v>13323</v>
      </c>
      <c r="BC15" s="57" t="str">
        <f>SpellNumber(L15,BB15)</f>
        <v>INR  Thirteen Thousand Three Hundred &amp; Twenty Three  Only</v>
      </c>
      <c r="IA15" s="21">
        <v>1.02</v>
      </c>
      <c r="IB15" s="21" t="s">
        <v>45</v>
      </c>
      <c r="ID15" s="21">
        <v>50</v>
      </c>
      <c r="IE15" s="22" t="s">
        <v>43</v>
      </c>
      <c r="IF15" s="22"/>
      <c r="IG15" s="22"/>
      <c r="IH15" s="22"/>
      <c r="II15" s="22"/>
    </row>
    <row r="16" spans="1:243" s="21" customFormat="1" ht="47.25">
      <c r="A16" s="58">
        <v>1.03</v>
      </c>
      <c r="B16" s="59" t="s">
        <v>59</v>
      </c>
      <c r="C16" s="34"/>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1.03</v>
      </c>
      <c r="IB16" s="21" t="s">
        <v>59</v>
      </c>
      <c r="IE16" s="22"/>
      <c r="IF16" s="22"/>
      <c r="IG16" s="22"/>
      <c r="IH16" s="22"/>
      <c r="II16" s="22"/>
    </row>
    <row r="17" spans="1:243" s="21" customFormat="1" ht="42.75">
      <c r="A17" s="58">
        <v>1.04</v>
      </c>
      <c r="B17" s="59" t="s">
        <v>60</v>
      </c>
      <c r="C17" s="34"/>
      <c r="D17" s="34">
        <v>10</v>
      </c>
      <c r="E17" s="60" t="s">
        <v>43</v>
      </c>
      <c r="F17" s="62">
        <v>228.76</v>
      </c>
      <c r="G17" s="45"/>
      <c r="H17" s="39"/>
      <c r="I17" s="40" t="s">
        <v>33</v>
      </c>
      <c r="J17" s="41">
        <f aca="true" t="shared" si="0" ref="J17:J23">IF(I17="Less(-)",-1,1)</f>
        <v>1</v>
      </c>
      <c r="K17" s="39" t="s">
        <v>34</v>
      </c>
      <c r="L17" s="39" t="s">
        <v>4</v>
      </c>
      <c r="M17" s="42"/>
      <c r="N17" s="51"/>
      <c r="O17" s="51"/>
      <c r="P17" s="52"/>
      <c r="Q17" s="51"/>
      <c r="R17" s="51"/>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4">
        <f aca="true" t="shared" si="1" ref="BA17:BA23">total_amount_ba($B$2,$D$2,D17,F17,J17,K17,M17)</f>
        <v>2287.6</v>
      </c>
      <c r="BB17" s="53">
        <f aca="true" t="shared" si="2" ref="BB17:BB23">BA17+SUM(N17:AZ17)</f>
        <v>2287.6</v>
      </c>
      <c r="BC17" s="57" t="str">
        <f aca="true" t="shared" si="3" ref="BC17:BC23">SpellNumber(L17,BB17)</f>
        <v>INR  Two Thousand Two Hundred &amp; Eighty Seven  and Paise Sixty Only</v>
      </c>
      <c r="IA17" s="21">
        <v>1.04</v>
      </c>
      <c r="IB17" s="21" t="s">
        <v>60</v>
      </c>
      <c r="ID17" s="21">
        <v>10</v>
      </c>
      <c r="IE17" s="22" t="s">
        <v>43</v>
      </c>
      <c r="IF17" s="22"/>
      <c r="IG17" s="22"/>
      <c r="IH17" s="22"/>
      <c r="II17" s="22"/>
    </row>
    <row r="18" spans="1:243" s="21" customFormat="1" ht="78" customHeight="1">
      <c r="A18" s="58">
        <v>1.05</v>
      </c>
      <c r="B18" s="59" t="s">
        <v>61</v>
      </c>
      <c r="C18" s="34"/>
      <c r="D18" s="66"/>
      <c r="E18" s="66"/>
      <c r="F18" s="66"/>
      <c r="G18" s="66"/>
      <c r="H18" s="66"/>
      <c r="I18" s="66"/>
      <c r="J18" s="66"/>
      <c r="K18" s="66"/>
      <c r="L18" s="66"/>
      <c r="M18" s="66"/>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A18" s="21">
        <v>1.05</v>
      </c>
      <c r="IB18" s="21" t="s">
        <v>61</v>
      </c>
      <c r="IE18" s="22"/>
      <c r="IF18" s="22"/>
      <c r="IG18" s="22"/>
      <c r="IH18" s="22"/>
      <c r="II18" s="22"/>
    </row>
    <row r="19" spans="1:243" s="21" customFormat="1" ht="29.25" customHeight="1">
      <c r="A19" s="58">
        <v>1.06</v>
      </c>
      <c r="B19" s="59" t="s">
        <v>48</v>
      </c>
      <c r="C19" s="34"/>
      <c r="D19" s="34">
        <v>50</v>
      </c>
      <c r="E19" s="60" t="s">
        <v>43</v>
      </c>
      <c r="F19" s="62">
        <v>76.41</v>
      </c>
      <c r="G19" s="45"/>
      <c r="H19" s="39"/>
      <c r="I19" s="40" t="s">
        <v>33</v>
      </c>
      <c r="J19" s="41">
        <f t="shared" si="0"/>
        <v>1</v>
      </c>
      <c r="K19" s="39" t="s">
        <v>34</v>
      </c>
      <c r="L19" s="39" t="s">
        <v>4</v>
      </c>
      <c r="M19" s="42"/>
      <c r="N19" s="51"/>
      <c r="O19" s="51"/>
      <c r="P19" s="52"/>
      <c r="Q19" s="51"/>
      <c r="R19" s="51"/>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4">
        <f t="shared" si="1"/>
        <v>3820.5</v>
      </c>
      <c r="BB19" s="53">
        <f t="shared" si="2"/>
        <v>3820.5</v>
      </c>
      <c r="BC19" s="57" t="str">
        <f t="shared" si="3"/>
        <v>INR  Three Thousand Eight Hundred &amp; Twenty  and Paise Fifty Only</v>
      </c>
      <c r="IA19" s="21">
        <v>1.06</v>
      </c>
      <c r="IB19" s="21" t="s">
        <v>48</v>
      </c>
      <c r="ID19" s="21">
        <v>50</v>
      </c>
      <c r="IE19" s="22" t="s">
        <v>43</v>
      </c>
      <c r="IF19" s="22"/>
      <c r="IG19" s="22"/>
      <c r="IH19" s="22"/>
      <c r="II19" s="22"/>
    </row>
    <row r="20" spans="1:243" s="21" customFormat="1" ht="46.5" customHeight="1">
      <c r="A20" s="58">
        <v>1.07</v>
      </c>
      <c r="B20" s="59" t="s">
        <v>62</v>
      </c>
      <c r="C20" s="34"/>
      <c r="D20" s="66"/>
      <c r="E20" s="66"/>
      <c r="F20" s="66"/>
      <c r="G20" s="66"/>
      <c r="H20" s="66"/>
      <c r="I20" s="66"/>
      <c r="J20" s="66"/>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IA20" s="21">
        <v>1.07</v>
      </c>
      <c r="IB20" s="21" t="s">
        <v>62</v>
      </c>
      <c r="IE20" s="22"/>
      <c r="IF20" s="22"/>
      <c r="IG20" s="22"/>
      <c r="IH20" s="22"/>
      <c r="II20" s="22"/>
    </row>
    <row r="21" spans="1:243" s="21" customFormat="1" ht="48" customHeight="1">
      <c r="A21" s="58">
        <v>1.08</v>
      </c>
      <c r="B21" s="59" t="s">
        <v>49</v>
      </c>
      <c r="C21" s="34"/>
      <c r="D21" s="34">
        <v>80</v>
      </c>
      <c r="E21" s="60" t="s">
        <v>43</v>
      </c>
      <c r="F21" s="62">
        <v>141.3</v>
      </c>
      <c r="G21" s="45"/>
      <c r="H21" s="39"/>
      <c r="I21" s="40" t="s">
        <v>33</v>
      </c>
      <c r="J21" s="41">
        <f t="shared" si="0"/>
        <v>1</v>
      </c>
      <c r="K21" s="39" t="s">
        <v>34</v>
      </c>
      <c r="L21" s="39" t="s">
        <v>4</v>
      </c>
      <c r="M21" s="42"/>
      <c r="N21" s="51"/>
      <c r="O21" s="51"/>
      <c r="P21" s="52"/>
      <c r="Q21" s="51"/>
      <c r="R21" s="51"/>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4">
        <f t="shared" si="1"/>
        <v>11304</v>
      </c>
      <c r="BB21" s="53">
        <f t="shared" si="2"/>
        <v>11304</v>
      </c>
      <c r="BC21" s="57" t="str">
        <f t="shared" si="3"/>
        <v>INR  Eleven Thousand Three Hundred &amp; Four  Only</v>
      </c>
      <c r="IA21" s="21">
        <v>1.08</v>
      </c>
      <c r="IB21" s="21" t="s">
        <v>49</v>
      </c>
      <c r="ID21" s="21">
        <v>80</v>
      </c>
      <c r="IE21" s="22" t="s">
        <v>43</v>
      </c>
      <c r="IF21" s="22"/>
      <c r="IG21" s="22"/>
      <c r="IH21" s="22"/>
      <c r="II21" s="22"/>
    </row>
    <row r="22" spans="1:243" s="21" customFormat="1" ht="18" customHeight="1">
      <c r="A22" s="58">
        <v>1.09</v>
      </c>
      <c r="B22" s="59" t="s">
        <v>63</v>
      </c>
      <c r="C22" s="34"/>
      <c r="D22" s="66"/>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A22" s="21">
        <v>1.09</v>
      </c>
      <c r="IB22" s="21" t="s">
        <v>63</v>
      </c>
      <c r="IE22" s="22"/>
      <c r="IF22" s="22"/>
      <c r="IG22" s="22"/>
      <c r="IH22" s="22"/>
      <c r="II22" s="22"/>
    </row>
    <row r="23" spans="1:243" s="21" customFormat="1" ht="45.75" customHeight="1">
      <c r="A23" s="61">
        <v>1.1</v>
      </c>
      <c r="B23" s="59" t="s">
        <v>64</v>
      </c>
      <c r="C23" s="34"/>
      <c r="D23" s="34">
        <v>210</v>
      </c>
      <c r="E23" s="60" t="s">
        <v>43</v>
      </c>
      <c r="F23" s="62">
        <v>44.45</v>
      </c>
      <c r="G23" s="45"/>
      <c r="H23" s="39"/>
      <c r="I23" s="40" t="s">
        <v>33</v>
      </c>
      <c r="J23" s="41">
        <f t="shared" si="0"/>
        <v>1</v>
      </c>
      <c r="K23" s="39" t="s">
        <v>34</v>
      </c>
      <c r="L23" s="39" t="s">
        <v>4</v>
      </c>
      <c r="M23" s="42"/>
      <c r="N23" s="51"/>
      <c r="O23" s="51"/>
      <c r="P23" s="52"/>
      <c r="Q23" s="51"/>
      <c r="R23" s="51"/>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4">
        <f t="shared" si="1"/>
        <v>9334.5</v>
      </c>
      <c r="BB23" s="53">
        <f t="shared" si="2"/>
        <v>9334.5</v>
      </c>
      <c r="BC23" s="57" t="str">
        <f t="shared" si="3"/>
        <v>INR  Nine Thousand Three Hundred &amp; Thirty Four  and Paise Fifty Only</v>
      </c>
      <c r="IA23" s="21">
        <v>1.1</v>
      </c>
      <c r="IB23" s="21" t="s">
        <v>64</v>
      </c>
      <c r="ID23" s="21">
        <v>210</v>
      </c>
      <c r="IE23" s="22" t="s">
        <v>43</v>
      </c>
      <c r="IF23" s="22"/>
      <c r="IG23" s="22"/>
      <c r="IH23" s="22"/>
      <c r="II23" s="22"/>
    </row>
    <row r="24" spans="1:243" s="21" customFormat="1" ht="48" customHeight="1">
      <c r="A24" s="58">
        <v>1.11</v>
      </c>
      <c r="B24" s="59" t="s">
        <v>65</v>
      </c>
      <c r="C24" s="34"/>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1.11</v>
      </c>
      <c r="IB24" s="21" t="s">
        <v>65</v>
      </c>
      <c r="IE24" s="22"/>
      <c r="IF24" s="22"/>
      <c r="IG24" s="22"/>
      <c r="IH24" s="22"/>
      <c r="II24" s="22"/>
    </row>
    <row r="25" spans="1:243" s="21" customFormat="1" ht="31.5" customHeight="1">
      <c r="A25" s="58">
        <v>1.12</v>
      </c>
      <c r="B25" s="59" t="s">
        <v>48</v>
      </c>
      <c r="C25" s="34"/>
      <c r="D25" s="34">
        <v>210</v>
      </c>
      <c r="E25" s="60" t="s">
        <v>43</v>
      </c>
      <c r="F25" s="62">
        <v>106.58</v>
      </c>
      <c r="G25" s="45"/>
      <c r="H25" s="39"/>
      <c r="I25" s="40" t="s">
        <v>33</v>
      </c>
      <c r="J25" s="41">
        <f aca="true" t="shared" si="4" ref="J25:J36">IF(I25="Less(-)",-1,1)</f>
        <v>1</v>
      </c>
      <c r="K25" s="39" t="s">
        <v>34</v>
      </c>
      <c r="L25" s="39" t="s">
        <v>4</v>
      </c>
      <c r="M25" s="42"/>
      <c r="N25" s="51"/>
      <c r="O25" s="51"/>
      <c r="P25" s="52"/>
      <c r="Q25" s="51"/>
      <c r="R25" s="5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4">
        <f aca="true" t="shared" si="5" ref="BA25:BA36">total_amount_ba($B$2,$D$2,D25,F25,J25,K25,M25)</f>
        <v>22381.8</v>
      </c>
      <c r="BB25" s="53">
        <f aca="true" t="shared" si="6" ref="BB25:BB36">BA25+SUM(N25:AZ25)</f>
        <v>22381.8</v>
      </c>
      <c r="BC25" s="57" t="str">
        <f aca="true" t="shared" si="7" ref="BC25:BC36">SpellNumber(L25,BB25)</f>
        <v>INR  Twenty Two Thousand Three Hundred &amp; Eighty One  and Paise Eighty Only</v>
      </c>
      <c r="IA25" s="21">
        <v>1.12</v>
      </c>
      <c r="IB25" s="21" t="s">
        <v>48</v>
      </c>
      <c r="ID25" s="21">
        <v>210</v>
      </c>
      <c r="IE25" s="22" t="s">
        <v>43</v>
      </c>
      <c r="IF25" s="22"/>
      <c r="IG25" s="22"/>
      <c r="IH25" s="22"/>
      <c r="II25" s="22"/>
    </row>
    <row r="26" spans="1:243" s="21" customFormat="1" ht="78.75" customHeight="1">
      <c r="A26" s="58">
        <v>1.13</v>
      </c>
      <c r="B26" s="59" t="s">
        <v>50</v>
      </c>
      <c r="C26" s="34"/>
      <c r="D26" s="34">
        <v>50</v>
      </c>
      <c r="E26" s="60" t="s">
        <v>43</v>
      </c>
      <c r="F26" s="62">
        <v>100.96</v>
      </c>
      <c r="G26" s="45"/>
      <c r="H26" s="39"/>
      <c r="I26" s="40" t="s">
        <v>33</v>
      </c>
      <c r="J26" s="41">
        <f t="shared" si="4"/>
        <v>1</v>
      </c>
      <c r="K26" s="39" t="s">
        <v>34</v>
      </c>
      <c r="L26" s="39" t="s">
        <v>4</v>
      </c>
      <c r="M26" s="42"/>
      <c r="N26" s="51"/>
      <c r="O26" s="51"/>
      <c r="P26" s="52"/>
      <c r="Q26" s="51"/>
      <c r="R26" s="51"/>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4">
        <f t="shared" si="5"/>
        <v>5048</v>
      </c>
      <c r="BB26" s="53">
        <f t="shared" si="6"/>
        <v>5048</v>
      </c>
      <c r="BC26" s="57" t="str">
        <f t="shared" si="7"/>
        <v>INR  Five Thousand  &amp;Forty Eight  Only</v>
      </c>
      <c r="IA26" s="21">
        <v>1.13</v>
      </c>
      <c r="IB26" s="21" t="s">
        <v>50</v>
      </c>
      <c r="ID26" s="21">
        <v>50</v>
      </c>
      <c r="IE26" s="22" t="s">
        <v>43</v>
      </c>
      <c r="IF26" s="22"/>
      <c r="IG26" s="22"/>
      <c r="IH26" s="22"/>
      <c r="II26" s="22"/>
    </row>
    <row r="27" spans="1:243" s="21" customFormat="1" ht="78" customHeight="1">
      <c r="A27" s="58">
        <v>1.14</v>
      </c>
      <c r="B27" s="59" t="s">
        <v>51</v>
      </c>
      <c r="C27" s="34"/>
      <c r="D27" s="34">
        <v>50</v>
      </c>
      <c r="E27" s="60" t="s">
        <v>43</v>
      </c>
      <c r="F27" s="62">
        <v>16</v>
      </c>
      <c r="G27" s="45"/>
      <c r="H27" s="39"/>
      <c r="I27" s="40" t="s">
        <v>33</v>
      </c>
      <c r="J27" s="41">
        <f t="shared" si="4"/>
        <v>1</v>
      </c>
      <c r="K27" s="39" t="s">
        <v>34</v>
      </c>
      <c r="L27" s="39" t="s">
        <v>4</v>
      </c>
      <c r="M27" s="42"/>
      <c r="N27" s="51"/>
      <c r="O27" s="51"/>
      <c r="P27" s="52"/>
      <c r="Q27" s="51"/>
      <c r="R27" s="51"/>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4">
        <f t="shared" si="5"/>
        <v>800</v>
      </c>
      <c r="BB27" s="53">
        <f t="shared" si="6"/>
        <v>800</v>
      </c>
      <c r="BC27" s="57" t="str">
        <f t="shared" si="7"/>
        <v>INR  Eight Hundred    Only</v>
      </c>
      <c r="IA27" s="21">
        <v>1.14</v>
      </c>
      <c r="IB27" s="21" t="s">
        <v>51</v>
      </c>
      <c r="ID27" s="21">
        <v>50</v>
      </c>
      <c r="IE27" s="22" t="s">
        <v>43</v>
      </c>
      <c r="IF27" s="22"/>
      <c r="IG27" s="22"/>
      <c r="IH27" s="22"/>
      <c r="II27" s="22"/>
    </row>
    <row r="28" spans="1:243" s="21" customFormat="1" ht="46.5" customHeight="1">
      <c r="A28" s="58">
        <v>1.15</v>
      </c>
      <c r="B28" s="59" t="s">
        <v>66</v>
      </c>
      <c r="C28" s="34"/>
      <c r="D28" s="66"/>
      <c r="E28" s="66"/>
      <c r="F28" s="66"/>
      <c r="G28" s="66"/>
      <c r="H28" s="66"/>
      <c r="I28" s="66"/>
      <c r="J28" s="66"/>
      <c r="K28" s="66"/>
      <c r="L28" s="66"/>
      <c r="M28" s="66"/>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IA28" s="21">
        <v>1.15</v>
      </c>
      <c r="IB28" s="21" t="s">
        <v>66</v>
      </c>
      <c r="IE28" s="22"/>
      <c r="IF28" s="22"/>
      <c r="IG28" s="22"/>
      <c r="IH28" s="22"/>
      <c r="II28" s="22"/>
    </row>
    <row r="29" spans="1:243" s="21" customFormat="1" ht="31.5" customHeight="1">
      <c r="A29" s="61">
        <v>1.16</v>
      </c>
      <c r="B29" s="59" t="s">
        <v>52</v>
      </c>
      <c r="C29" s="34"/>
      <c r="D29" s="34">
        <v>35</v>
      </c>
      <c r="E29" s="60" t="s">
        <v>43</v>
      </c>
      <c r="F29" s="62">
        <v>70.1</v>
      </c>
      <c r="G29" s="45"/>
      <c r="H29" s="39"/>
      <c r="I29" s="40" t="s">
        <v>33</v>
      </c>
      <c r="J29" s="41">
        <f t="shared" si="4"/>
        <v>1</v>
      </c>
      <c r="K29" s="39" t="s">
        <v>34</v>
      </c>
      <c r="L29" s="39" t="s">
        <v>4</v>
      </c>
      <c r="M29" s="42"/>
      <c r="N29" s="51"/>
      <c r="O29" s="51"/>
      <c r="P29" s="52"/>
      <c r="Q29" s="51"/>
      <c r="R29" s="51"/>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4">
        <f t="shared" si="5"/>
        <v>2453.5</v>
      </c>
      <c r="BB29" s="53">
        <f t="shared" si="6"/>
        <v>2453.5</v>
      </c>
      <c r="BC29" s="57" t="str">
        <f t="shared" si="7"/>
        <v>INR  Two Thousand Four Hundred &amp; Fifty Three  and Paise Fifty Only</v>
      </c>
      <c r="IA29" s="21">
        <v>1.16</v>
      </c>
      <c r="IB29" s="21" t="s">
        <v>52</v>
      </c>
      <c r="ID29" s="21">
        <v>35</v>
      </c>
      <c r="IE29" s="22" t="s">
        <v>43</v>
      </c>
      <c r="IF29" s="22"/>
      <c r="IG29" s="22"/>
      <c r="IH29" s="22"/>
      <c r="II29" s="22"/>
    </row>
    <row r="30" spans="1:243" s="21" customFormat="1" ht="79.5" customHeight="1">
      <c r="A30" s="58">
        <v>1.17</v>
      </c>
      <c r="B30" s="59" t="s">
        <v>67</v>
      </c>
      <c r="C30" s="34"/>
      <c r="D30" s="66"/>
      <c r="E30" s="66"/>
      <c r="F30" s="66"/>
      <c r="G30" s="66"/>
      <c r="H30" s="66"/>
      <c r="I30" s="66"/>
      <c r="J30" s="66"/>
      <c r="K30" s="66"/>
      <c r="L30" s="66"/>
      <c r="M30" s="66"/>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IA30" s="21">
        <v>1.17</v>
      </c>
      <c r="IB30" s="21" t="s">
        <v>67</v>
      </c>
      <c r="IE30" s="22"/>
      <c r="IF30" s="22"/>
      <c r="IG30" s="22"/>
      <c r="IH30" s="22"/>
      <c r="II30" s="22"/>
    </row>
    <row r="31" spans="1:243" s="21" customFormat="1" ht="31.5" customHeight="1">
      <c r="A31" s="58">
        <v>1.18</v>
      </c>
      <c r="B31" s="59" t="s">
        <v>52</v>
      </c>
      <c r="C31" s="34"/>
      <c r="D31" s="34">
        <v>245</v>
      </c>
      <c r="E31" s="60" t="s">
        <v>43</v>
      </c>
      <c r="F31" s="62">
        <v>42.13</v>
      </c>
      <c r="G31" s="45"/>
      <c r="H31" s="39"/>
      <c r="I31" s="40" t="s">
        <v>33</v>
      </c>
      <c r="J31" s="41">
        <f t="shared" si="4"/>
        <v>1</v>
      </c>
      <c r="K31" s="39" t="s">
        <v>34</v>
      </c>
      <c r="L31" s="39" t="s">
        <v>4</v>
      </c>
      <c r="M31" s="42"/>
      <c r="N31" s="51"/>
      <c r="O31" s="51"/>
      <c r="P31" s="52"/>
      <c r="Q31" s="51"/>
      <c r="R31" s="51"/>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4">
        <f t="shared" si="5"/>
        <v>10321.85</v>
      </c>
      <c r="BB31" s="53">
        <f t="shared" si="6"/>
        <v>10321.85</v>
      </c>
      <c r="BC31" s="57" t="str">
        <f t="shared" si="7"/>
        <v>INR  Ten Thousand Three Hundred &amp; Twenty One  and Paise Eighty Five Only</v>
      </c>
      <c r="IA31" s="21">
        <v>1.18</v>
      </c>
      <c r="IB31" s="21" t="s">
        <v>52</v>
      </c>
      <c r="ID31" s="21">
        <v>245</v>
      </c>
      <c r="IE31" s="22" t="s">
        <v>43</v>
      </c>
      <c r="IF31" s="22"/>
      <c r="IG31" s="22"/>
      <c r="IH31" s="22"/>
      <c r="II31" s="22"/>
    </row>
    <row r="32" spans="1:243" s="21" customFormat="1" ht="45" customHeight="1">
      <c r="A32" s="58">
        <v>1.19</v>
      </c>
      <c r="B32" s="59" t="s">
        <v>68</v>
      </c>
      <c r="C32" s="34"/>
      <c r="D32" s="66"/>
      <c r="E32" s="66"/>
      <c r="F32" s="66"/>
      <c r="G32" s="66"/>
      <c r="H32" s="66"/>
      <c r="I32" s="66"/>
      <c r="J32" s="66"/>
      <c r="K32" s="66"/>
      <c r="L32" s="66"/>
      <c r="M32" s="66"/>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IA32" s="21">
        <v>1.19</v>
      </c>
      <c r="IB32" s="21" t="s">
        <v>68</v>
      </c>
      <c r="IE32" s="22"/>
      <c r="IF32" s="22"/>
      <c r="IG32" s="22"/>
      <c r="IH32" s="22"/>
      <c r="II32" s="22"/>
    </row>
    <row r="33" spans="1:243" s="21" customFormat="1" ht="43.5" customHeight="1">
      <c r="A33" s="61">
        <v>1.2</v>
      </c>
      <c r="B33" s="59" t="s">
        <v>53</v>
      </c>
      <c r="C33" s="34"/>
      <c r="D33" s="34">
        <v>450</v>
      </c>
      <c r="E33" s="60" t="s">
        <v>43</v>
      </c>
      <c r="F33" s="62">
        <v>85.71</v>
      </c>
      <c r="G33" s="45"/>
      <c r="H33" s="39"/>
      <c r="I33" s="40" t="s">
        <v>33</v>
      </c>
      <c r="J33" s="41">
        <f t="shared" si="4"/>
        <v>1</v>
      </c>
      <c r="K33" s="39" t="s">
        <v>34</v>
      </c>
      <c r="L33" s="39" t="s">
        <v>4</v>
      </c>
      <c r="M33" s="42"/>
      <c r="N33" s="51"/>
      <c r="O33" s="51"/>
      <c r="P33" s="52"/>
      <c r="Q33" s="51"/>
      <c r="R33" s="51"/>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4">
        <f t="shared" si="5"/>
        <v>38569.5</v>
      </c>
      <c r="BB33" s="53">
        <f t="shared" si="6"/>
        <v>38569.5</v>
      </c>
      <c r="BC33" s="57" t="str">
        <f t="shared" si="7"/>
        <v>INR  Thirty Eight Thousand Five Hundred &amp; Sixty Nine  and Paise Fifty Only</v>
      </c>
      <c r="IA33" s="21">
        <v>1.2</v>
      </c>
      <c r="IB33" s="21" t="s">
        <v>53</v>
      </c>
      <c r="ID33" s="21">
        <v>450</v>
      </c>
      <c r="IE33" s="22" t="s">
        <v>43</v>
      </c>
      <c r="IF33" s="22"/>
      <c r="IG33" s="22"/>
      <c r="IH33" s="22"/>
      <c r="II33" s="22"/>
    </row>
    <row r="34" spans="1:243" s="21" customFormat="1" ht="16.5" customHeight="1">
      <c r="A34" s="58">
        <v>2</v>
      </c>
      <c r="B34" s="59" t="s">
        <v>69</v>
      </c>
      <c r="C34" s="34"/>
      <c r="D34" s="66"/>
      <c r="E34" s="66"/>
      <c r="F34" s="66"/>
      <c r="G34" s="66"/>
      <c r="H34" s="66"/>
      <c r="I34" s="66"/>
      <c r="J34" s="66"/>
      <c r="K34" s="66"/>
      <c r="L34" s="66"/>
      <c r="M34" s="66"/>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IA34" s="21">
        <v>2</v>
      </c>
      <c r="IB34" s="21" t="s">
        <v>69</v>
      </c>
      <c r="IE34" s="22"/>
      <c r="IF34" s="22"/>
      <c r="IG34" s="22"/>
      <c r="IH34" s="22"/>
      <c r="II34" s="22"/>
    </row>
    <row r="35" spans="1:243" s="21" customFormat="1" ht="111" customHeight="1">
      <c r="A35" s="58">
        <v>2.01</v>
      </c>
      <c r="B35" s="59" t="s">
        <v>70</v>
      </c>
      <c r="C35" s="34"/>
      <c r="D35" s="66"/>
      <c r="E35" s="66"/>
      <c r="F35" s="66"/>
      <c r="G35" s="66"/>
      <c r="H35" s="66"/>
      <c r="I35" s="66"/>
      <c r="J35" s="66"/>
      <c r="K35" s="66"/>
      <c r="L35" s="66"/>
      <c r="M35" s="66"/>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IA35" s="21">
        <v>2.01</v>
      </c>
      <c r="IB35" s="21" t="s">
        <v>70</v>
      </c>
      <c r="IE35" s="22"/>
      <c r="IF35" s="22"/>
      <c r="IG35" s="22"/>
      <c r="IH35" s="22"/>
      <c r="II35" s="22"/>
    </row>
    <row r="36" spans="1:243" s="21" customFormat="1" ht="42.75">
      <c r="A36" s="58">
        <v>2.02</v>
      </c>
      <c r="B36" s="59" t="s">
        <v>54</v>
      </c>
      <c r="C36" s="34"/>
      <c r="D36" s="34">
        <v>20</v>
      </c>
      <c r="E36" s="60" t="s">
        <v>43</v>
      </c>
      <c r="F36" s="62">
        <v>376.68</v>
      </c>
      <c r="G36" s="45"/>
      <c r="H36" s="39"/>
      <c r="I36" s="40" t="s">
        <v>33</v>
      </c>
      <c r="J36" s="41">
        <f t="shared" si="4"/>
        <v>1</v>
      </c>
      <c r="K36" s="39" t="s">
        <v>34</v>
      </c>
      <c r="L36" s="39" t="s">
        <v>4</v>
      </c>
      <c r="M36" s="42"/>
      <c r="N36" s="51"/>
      <c r="O36" s="51"/>
      <c r="P36" s="52"/>
      <c r="Q36" s="51"/>
      <c r="R36" s="51"/>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4">
        <f t="shared" si="5"/>
        <v>7533.6</v>
      </c>
      <c r="BB36" s="53">
        <f t="shared" si="6"/>
        <v>7533.6</v>
      </c>
      <c r="BC36" s="57" t="str">
        <f t="shared" si="7"/>
        <v>INR  Seven Thousand Five Hundred &amp; Thirty Three  and Paise Sixty Only</v>
      </c>
      <c r="IA36" s="21">
        <v>2.02</v>
      </c>
      <c r="IB36" s="21" t="s">
        <v>54</v>
      </c>
      <c r="ID36" s="21">
        <v>20</v>
      </c>
      <c r="IE36" s="22" t="s">
        <v>43</v>
      </c>
      <c r="IF36" s="22"/>
      <c r="IG36" s="22"/>
      <c r="IH36" s="22"/>
      <c r="II36" s="22"/>
    </row>
    <row r="37" spans="1:55" ht="57">
      <c r="A37" s="46" t="s">
        <v>35</v>
      </c>
      <c r="B37" s="47"/>
      <c r="C37" s="48"/>
      <c r="D37" s="35"/>
      <c r="E37" s="35"/>
      <c r="F37" s="35"/>
      <c r="G37" s="35"/>
      <c r="H37" s="49"/>
      <c r="I37" s="49"/>
      <c r="J37" s="49"/>
      <c r="K37" s="49"/>
      <c r="L37" s="50"/>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56">
        <f>SUM(BA13:BA36)</f>
        <v>127177.85</v>
      </c>
      <c r="BB37" s="56">
        <f>SUM(BB13:BB36)</f>
        <v>127177.85</v>
      </c>
      <c r="BC37" s="57" t="str">
        <f>SpellNumber($E$2,BB37)</f>
        <v>INR  One Lakh Twenty Seven Thousand One Hundred &amp; Seventy Seven  and Paise Eighty Five Only</v>
      </c>
    </row>
    <row r="38" spans="1:55" ht="46.5" customHeight="1">
      <c r="A38" s="24" t="s">
        <v>36</v>
      </c>
      <c r="B38" s="25"/>
      <c r="C38" s="26"/>
      <c r="D38" s="27"/>
      <c r="E38" s="36" t="s">
        <v>44</v>
      </c>
      <c r="F38" s="37"/>
      <c r="G38" s="28"/>
      <c r="H38" s="29"/>
      <c r="I38" s="29"/>
      <c r="J38" s="29"/>
      <c r="K38" s="30"/>
      <c r="L38" s="31"/>
      <c r="M38" s="32"/>
      <c r="N38" s="33"/>
      <c r="O38" s="21"/>
      <c r="P38" s="21"/>
      <c r="Q38" s="21"/>
      <c r="R38" s="21"/>
      <c r="S38" s="21"/>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55">
        <f>IF(ISBLANK(F38),0,IF(E38="Excess (+)",ROUND(BA37+(BA37*F38),2),IF(E38="Less (-)",ROUND(BA37+(BA37*F38*(-1)),2),IF(E38="At Par",BA37,0))))</f>
        <v>0</v>
      </c>
      <c r="BB38" s="63">
        <f>ROUND(BA38,0)</f>
        <v>0</v>
      </c>
      <c r="BC38" s="64" t="str">
        <f>SpellNumber($E$2,BB38)</f>
        <v>INR Zero Only</v>
      </c>
    </row>
    <row r="39" spans="1:55" ht="45.75" customHeight="1">
      <c r="A39" s="23" t="s">
        <v>37</v>
      </c>
      <c r="B39" s="23"/>
      <c r="C39" s="68" t="str">
        <f>SpellNumber($E$2,BB38)</f>
        <v>INR Zero Only</v>
      </c>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9"/>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9" ht="15"/>
    <row r="2130" ht="15"/>
    <row r="2131" ht="15"/>
    <row r="2132" ht="15"/>
    <row r="2133" ht="15"/>
    <row r="2134" ht="15"/>
    <row r="2135" ht="15"/>
  </sheetData>
  <sheetProtection password="8F23" sheet="1"/>
  <mergeCells count="20">
    <mergeCell ref="C39:BC39"/>
    <mergeCell ref="A1:L1"/>
    <mergeCell ref="A4:BC4"/>
    <mergeCell ref="A5:BC5"/>
    <mergeCell ref="A6:BC6"/>
    <mergeCell ref="A7:BC7"/>
    <mergeCell ref="A9:BC9"/>
    <mergeCell ref="D13:BC13"/>
    <mergeCell ref="B8:BC8"/>
    <mergeCell ref="D14:BC14"/>
    <mergeCell ref="D30:BC30"/>
    <mergeCell ref="D32:BC32"/>
    <mergeCell ref="D34:BC34"/>
    <mergeCell ref="D35:BC35"/>
    <mergeCell ref="D16:BC16"/>
    <mergeCell ref="D18:BC18"/>
    <mergeCell ref="D20:BC20"/>
    <mergeCell ref="D22:BC22"/>
    <mergeCell ref="D24:BC24"/>
    <mergeCell ref="D28:BC2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list" allowBlank="1" showErrorMessage="1" sqref="E3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IF(#REF!&lt;&gt;"Select",99.9,0)</formula2>
    </dataValidation>
    <dataValidation type="list" allowBlank="1" showInputMessage="1" showErrorMessage="1" sqref="L29 L30 L31 L32 L33 L34 L13 L14 L15 L16 L17 L18 L19 L20 L21 L22 L23 L24 L25 L26 L27 L28 L36 L35">
      <formula1>"INR"</formula1>
    </dataValidation>
    <dataValidation allowBlank="1" showInputMessage="1" showErrorMessage="1" promptTitle="Units" prompt="Please enter Units in text" sqref="D15:E15 D17:E17 D19:E19 D21:E21 D23:E23 D25:E27 D29:E29 D31:E31 D33:E33 D36:E36">
      <formula1>0</formula1>
      <formula2>0</formula2>
    </dataValidation>
    <dataValidation type="decimal" allowBlank="1" showInputMessage="1" showErrorMessage="1" promptTitle="Quantity" prompt="Please enter the Quantity for this item. " errorTitle="Invalid Entry" error="Only Numeric Values are allowed. " sqref="F15 F17 F19 F21 F23 F25:F27 F29 F31 F33 F36">
      <formula1>0</formula1>
      <formula2>999999999999999</formula2>
    </dataValidation>
    <dataValidation type="list" allowBlank="1" showErrorMessage="1" sqref="D13:D14 K15 D16 K17 D18 K19 D20 K21 D22 K23 D24 K25:K27 D28 K29 D30 K31 D32 K33 D34:D35 K3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3:H23 G25:H27 G29:H29 G31:H31 G33:H33 G36:H36">
      <formula1>0</formula1>
      <formula2>999999999999999</formula2>
    </dataValidation>
    <dataValidation allowBlank="1" showInputMessage="1" showErrorMessage="1" promptTitle="Addition / Deduction" prompt="Please Choose the correct One" sqref="J15 J17 J19 J21 J23 J25:J27 J29 J31 J33 J36">
      <formula1>0</formula1>
      <formula2>0</formula2>
    </dataValidation>
    <dataValidation type="list" showErrorMessage="1" sqref="I15 I17 I19 I21 I23 I25:I27 I29 I31 I33 I3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3:O23 N25:O27 N29:O29 N31:O31 N33:O33 N36: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3 R25:R27 R29 R31 R33 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3 Q25:Q27 Q29 Q31 Q33 Q3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3 M25:M27 M29 M31 M33 M36">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6">
      <formula1>0</formula1>
      <formula2>0</formula2>
    </dataValidation>
    <dataValidation type="decimal" allowBlank="1" showErrorMessage="1" errorTitle="Invalid Entry" error="Only Numeric Values are allowed. " sqref="A13:A36">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2021-07-28T04:52:13Z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