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<sst xmlns="http://schemas.openxmlformats.org/spreadsheetml/2006/main" count="172" uniqueCount="73">
  <si>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</si>
  <si>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</si>
  <si>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</si>
  <si>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</si>
  <si>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</si>
  <si>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</si>
  <si>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</si>
  <si>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</si>
  <si>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</si>
  <si>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</si>
  <si>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</si>
  <si>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</si>
  <si>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</si>
  <si>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</si>
  <si>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</si>
  <si>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</si>
  <si>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</si>
  <si>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</si>
  <si>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</si>
  <si>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</si>
  <si>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</si>
  <si>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</si>
  <si>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</si>
  <si>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</si>
  <si>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</si>
  <si>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</si>
  <si>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</si>
  <si>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</si>
  <si>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</si>
  <si>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</si>
  <si>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</si>
  <si>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</si>
  <si>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</si>
  <si>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</si>
  <si>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</si>
  <si>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</si>
  <si>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</si>
  <si>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</si>
  <si>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</si>
  <si>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</si>
  <si>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</si>
  <si>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</si>
  <si>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</si>
  <si>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</si>
  <si>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</si>
  <si>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</si>
  <si>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</si>
  <si>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no.4</t>
  </si>
  <si>
    <t>item no.6</t>
  </si>
  <si>
    <t>item no.7</t>
  </si>
  <si>
    <t>item no.9</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</si>
  <si>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</si>
  <si>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</si>
  <si>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</si>
  <si>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</si>
  <si>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</si>
  <si>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</si>
  <si>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</si>
  <si>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</si>
  <si>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</si>
  <si>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Mtr</t>
  </si>
  <si>
    <t>item no.10</t>
  </si>
  <si>
    <t>Name of Work: Providing and fixing additional MCCB with associated works in existing LT panel of Substation No. 8 for connection Studio Apartment of GSMST, IIT Kanpur</t>
  </si>
  <si>
    <t>NIT No: Electrical/01/04/2024-1</t>
  </si>
  <si>
    <t>Supplying, connecting and commissioning of following size aluminium bus bar including busbar support, bending to suitable shape, making hole for nut-bolts, providing and slivering, nut-bolts in existing panel/box for connections etc. as required complete.</t>
  </si>
  <si>
    <t xml:space="preserve">1x50x10mm </t>
  </si>
  <si>
    <t xml:space="preserve">1x100x10mm </t>
  </si>
  <si>
    <t>Supplying and drawing of  following sizes of FR PVC insulated unarmoured copper conductor, single core cable in the existing surface/ recessed steel/ PVC conduit as required.</t>
  </si>
  <si>
    <t>240sqmm</t>
  </si>
  <si>
    <t>S/F, copper cable lug suitable for following size of conductor.</t>
  </si>
  <si>
    <t>Providing and fixing following rating and breaking capacity and pole MCCB with microprocessor released beased release and front handle rotary drive kit complete with handle terminal spreaders in existing cubicle panel board including drilling holes in cubicle panel, making connections, etc. as required.</t>
  </si>
  <si>
    <t>400 A, 50 KA,FPMCCB</t>
  </si>
  <si>
    <t>1250 A, 50 KA,FPMCCB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</si>
</sst>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2">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3" fillId="0" borderId="0" xfId="58" applyNumberFormat="1" applyFont="1" applyFill="1" applyBorder="1" applyAlignment="1">
      <alignment vertical="center"/>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lignment horizontal="left"/>
      <protection/>
    </xf>
    <xf numFmtId="0" fontId="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4" fillId="0" borderId="0" xfId="58" applyNumberFormat="1" applyFont="1" applyFill="1" applyAlignment="1">
      <alignment vertical="center"/>
      <protection/>
    </xf>
    <xf numFmtId="0" fontId="3" fillId="0" borderId="0" xfId="58" applyNumberFormat="1" applyFont="1" applyFill="1">
      <alignment/>
      <protection/>
    </xf>
    <xf numFmtId="0" fontId="4" fillId="0" borderId="0" xfId="58" applyNumberFormat="1" applyFont="1" applyFill="1">
      <alignment/>
      <protection/>
    </xf>
    <xf numFmtId="0" fontId="3" fillId="0" borderId="0" xfId="58" applyNumberFormat="1" applyFont="1" applyFill="1" applyAlignment="1">
      <alignment vertical="top"/>
      <protection/>
    </xf>
    <xf numFmtId="0" fontId="4" fillId="0" borderId="0" xfId="58" applyNumberFormat="1" applyFont="1" applyFill="1" applyAlignment="1">
      <alignment vertical="top"/>
      <protection/>
    </xf>
    <xf numFmtId="0" fontId="3" fillId="0" borderId="0" xfId="58" applyNumberFormat="1" applyFont="1" applyFill="1" applyAlignment="1">
      <alignment vertical="top" wrapText="1"/>
      <protection/>
    </xf>
    <xf numFmtId="0" fontId="67" fillId="0" borderId="10" xfId="0" applyFont="1" applyFill="1" applyBorder="1" applyAlignment="1">
      <alignment horizontal="justify" vertical="top" wrapText="1"/>
    </xf>
    <xf numFmtId="0" fontId="67" fillId="0" borderId="10" xfId="0" applyFont="1" applyFill="1" applyBorder="1" applyAlignment="1">
      <alignment horizontal="center" vertical="center"/>
    </xf>
    <xf numFmtId="0" fontId="67" fillId="0" borderId="10" xfId="0" applyFont="1" applyFill="1" applyBorder="1" applyAlignment="1">
      <alignment horizontal="center" vertical="center" wrapText="1"/>
    </xf>
    <xf numFmtId="2" fontId="9" fillId="0" borderId="10" xfId="57" applyNumberFormat="1" applyFont="1" applyFill="1" applyBorder="1" applyAlignment="1">
      <alignment horizontal="center" vertical="center" wrapText="1"/>
      <protection/>
    </xf>
    <xf numFmtId="2" fontId="10" fillId="0" borderId="10" xfId="58" applyNumberFormat="1" applyFont="1" applyFill="1" applyBorder="1" applyAlignment="1" applyProtection="1">
      <alignment horizontal="center" vertical="center"/>
      <protection locked="0"/>
    </xf>
    <xf numFmtId="2" fontId="9" fillId="0" borderId="10" xfId="61" applyNumberFormat="1" applyFont="1" applyFill="1" applyBorder="1" applyAlignment="1">
      <alignment horizontal="center" vertical="center"/>
      <protection/>
    </xf>
    <xf numFmtId="2" fontId="9" fillId="0" borderId="10" xfId="58" applyNumberFormat="1" applyFont="1" applyFill="1" applyBorder="1" applyAlignment="1">
      <alignment horizontal="center" vertical="center"/>
      <protection/>
    </xf>
    <xf numFmtId="2" fontId="10" fillId="33" borderId="10" xfId="58" applyNumberFormat="1" applyFont="1" applyFill="1" applyBorder="1" applyAlignment="1" applyProtection="1">
      <alignment horizontal="center" vertical="center"/>
      <protection locked="0"/>
    </xf>
    <xf numFmtId="2" fontId="10" fillId="0" borderId="10" xfId="58" applyNumberFormat="1" applyFont="1" applyFill="1" applyBorder="1" applyAlignment="1" applyProtection="1">
      <alignment horizontal="center" vertical="center" wrapText="1"/>
      <protection locked="0"/>
    </xf>
    <xf numFmtId="2" fontId="10" fillId="0" borderId="10" xfId="61" applyNumberFormat="1" applyFont="1" applyFill="1" applyBorder="1" applyAlignment="1">
      <alignment horizontal="center" vertical="center"/>
      <protection/>
    </xf>
    <xf numFmtId="2" fontId="10" fillId="0" borderId="10" xfId="60" applyNumberFormat="1" applyFont="1" applyFill="1" applyBorder="1" applyAlignment="1">
      <alignment horizontal="left" vertical="center"/>
      <protection/>
    </xf>
    <xf numFmtId="0" fontId="9" fillId="0" borderId="10" xfId="61" applyNumberFormat="1" applyFont="1" applyFill="1" applyBorder="1" applyAlignment="1">
      <alignment horizontal="left" vertical="center" wrapText="1"/>
      <protection/>
    </xf>
    <xf numFmtId="0" fontId="11" fillId="0" borderId="11" xfId="61" applyNumberFormat="1" applyFont="1" applyFill="1" applyBorder="1" applyAlignment="1">
      <alignment vertical="top"/>
      <protection/>
    </xf>
    <xf numFmtId="0" fontId="11" fillId="0" borderId="0" xfId="61" applyNumberFormat="1" applyFont="1" applyFill="1" applyBorder="1" applyAlignment="1">
      <alignment vertical="top"/>
      <protection/>
    </xf>
    <xf numFmtId="0" fontId="12" fillId="0" borderId="12" xfId="61" applyNumberFormat="1" applyFont="1" applyFill="1" applyBorder="1" applyAlignment="1">
      <alignment vertical="top"/>
      <protection/>
    </xf>
    <xf numFmtId="0" fontId="11" fillId="0" borderId="12" xfId="61" applyNumberFormat="1" applyFont="1" applyFill="1" applyBorder="1" applyAlignment="1">
      <alignment vertical="top"/>
      <protection/>
    </xf>
    <xf numFmtId="0" fontId="11" fillId="0" borderId="0" xfId="58" applyNumberFormat="1" applyFont="1" applyFill="1" applyAlignment="1">
      <alignment vertical="top"/>
      <protection/>
    </xf>
    <xf numFmtId="2" fontId="12" fillId="0" borderId="13" xfId="61" applyNumberFormat="1" applyFont="1" applyFill="1" applyBorder="1" applyAlignment="1">
      <alignment vertical="top"/>
      <protection/>
    </xf>
    <xf numFmtId="2" fontId="12" fillId="0" borderId="14" xfId="61" applyNumberFormat="1" applyFont="1" applyFill="1" applyBorder="1" applyAlignment="1">
      <alignment vertical="top"/>
      <protection/>
    </xf>
    <xf numFmtId="0" fontId="11" fillId="0" borderId="15" xfId="61" applyNumberFormat="1" applyFont="1" applyFill="1" applyBorder="1" applyAlignment="1">
      <alignment vertical="top" wrapText="1"/>
      <protection/>
    </xf>
    <xf numFmtId="0" fontId="13" fillId="0" borderId="16" xfId="58" applyNumberFormat="1" applyFont="1" applyFill="1" applyBorder="1" applyAlignment="1" applyProtection="1">
      <alignment vertical="top"/>
      <protection/>
    </xf>
    <xf numFmtId="0" fontId="14" fillId="0" borderId="17" xfId="61" applyNumberFormat="1" applyFont="1" applyFill="1" applyBorder="1" applyAlignment="1" applyProtection="1">
      <alignment vertical="center" wrapText="1"/>
      <protection locked="0"/>
    </xf>
    <xf numFmtId="0" fontId="15" fillId="33" borderId="17" xfId="61" applyNumberFormat="1" applyFont="1" applyFill="1" applyBorder="1" applyAlignment="1" applyProtection="1">
      <alignment vertical="center" wrapText="1"/>
      <protection locked="0"/>
    </xf>
    <xf numFmtId="10" fontId="16" fillId="33" borderId="17" xfId="69" applyNumberFormat="1" applyFont="1" applyFill="1" applyBorder="1" applyAlignment="1" applyProtection="1">
      <alignment horizontal="center" vertical="center"/>
      <protection locked="0"/>
    </xf>
    <xf numFmtId="0" fontId="13" fillId="0" borderId="17" xfId="61" applyNumberFormat="1" applyFont="1" applyFill="1" applyBorder="1" applyAlignment="1">
      <alignment vertical="top"/>
      <protection/>
    </xf>
    <xf numFmtId="0" fontId="11" fillId="0" borderId="17" xfId="58" applyNumberFormat="1" applyFont="1" applyFill="1" applyBorder="1" applyAlignment="1" applyProtection="1">
      <alignment vertical="top"/>
      <protection/>
    </xf>
    <xf numFmtId="0" fontId="17" fillId="0" borderId="17" xfId="61" applyNumberFormat="1" applyFont="1" applyFill="1" applyBorder="1" applyAlignment="1" applyProtection="1">
      <alignment vertical="center" wrapText="1"/>
      <protection locked="0"/>
    </xf>
    <xf numFmtId="0" fontId="17" fillId="0" borderId="17" xfId="69" applyNumberFormat="1" applyFont="1" applyFill="1" applyBorder="1" applyAlignment="1" applyProtection="1">
      <alignment vertical="center" wrapText="1"/>
      <protection locked="0"/>
    </xf>
    <xf numFmtId="0" fontId="14" fillId="0" borderId="17" xfId="61" applyNumberFormat="1" applyFont="1" applyFill="1" applyBorder="1" applyAlignment="1" applyProtection="1">
      <alignment vertical="center" wrapText="1"/>
      <protection/>
    </xf>
    <xf numFmtId="0" fontId="11" fillId="0" borderId="0" xfId="58" applyNumberFormat="1" applyFont="1" applyFill="1" applyAlignment="1" applyProtection="1">
      <alignment vertical="top"/>
      <protection/>
    </xf>
    <xf numFmtId="2" fontId="18" fillId="0" borderId="18" xfId="61" applyNumberFormat="1" applyFont="1" applyFill="1" applyBorder="1" applyAlignment="1">
      <alignment vertical="top"/>
      <protection/>
    </xf>
    <xf numFmtId="2" fontId="12" fillId="0" borderId="19" xfId="61" applyNumberFormat="1" applyFont="1" applyFill="1" applyBorder="1" applyAlignment="1">
      <alignment horizontal="right" vertical="top"/>
      <protection/>
    </xf>
    <xf numFmtId="0" fontId="11" fillId="0" borderId="18" xfId="61" applyNumberFormat="1" applyFont="1" applyFill="1" applyBorder="1" applyAlignment="1">
      <alignment vertical="top" wrapText="1"/>
      <protection/>
    </xf>
    <xf numFmtId="0" fontId="11" fillId="0" borderId="0" xfId="58" applyNumberFormat="1" applyFont="1" applyFill="1" applyBorder="1" applyAlignment="1">
      <alignment vertical="center"/>
      <protection/>
    </xf>
    <xf numFmtId="0" fontId="20" fillId="0" borderId="0" xfId="58" applyNumberFormat="1" applyFont="1" applyFill="1" applyBorder="1" applyAlignment="1" applyProtection="1">
      <alignment vertical="center"/>
      <protection locked="0"/>
    </xf>
    <xf numFmtId="0" fontId="20" fillId="0" borderId="0" xfId="58" applyNumberFormat="1" applyFont="1" applyFill="1" applyBorder="1" applyAlignment="1">
      <alignment vertical="center"/>
      <protection/>
    </xf>
    <xf numFmtId="0" fontId="21" fillId="0" borderId="0" xfId="61" applyNumberFormat="1" applyFont="1" applyFill="1" applyBorder="1" applyAlignment="1" applyProtection="1">
      <alignment horizontal="center" vertical="center"/>
      <protection/>
    </xf>
    <xf numFmtId="0" fontId="22" fillId="0" borderId="0" xfId="58" applyNumberFormat="1" applyFont="1" applyFill="1" applyBorder="1" applyAlignment="1">
      <alignment vertical="center"/>
      <protection/>
    </xf>
    <xf numFmtId="0" fontId="22" fillId="0" borderId="20" xfId="61" applyNumberFormat="1" applyFont="1" applyFill="1" applyBorder="1" applyAlignment="1" applyProtection="1">
      <alignment horizontal="left" vertical="top" wrapText="1"/>
      <protection/>
    </xf>
    <xf numFmtId="0" fontId="22" fillId="0" borderId="17" xfId="58" applyNumberFormat="1" applyFont="1" applyFill="1" applyBorder="1" applyAlignment="1">
      <alignment horizontal="center" vertical="top" wrapText="1"/>
      <protection/>
    </xf>
    <xf numFmtId="0" fontId="22" fillId="0" borderId="16" xfId="61" applyNumberFormat="1" applyFont="1" applyFill="1" applyBorder="1" applyAlignment="1">
      <alignment horizontal="center" vertical="top" wrapText="1"/>
      <protection/>
    </xf>
    <xf numFmtId="0" fontId="26" fillId="0" borderId="17" xfId="61" applyNumberFormat="1" applyFont="1" applyFill="1" applyBorder="1" applyAlignment="1">
      <alignment vertical="top" wrapText="1"/>
      <protection/>
    </xf>
    <xf numFmtId="0" fontId="22" fillId="0" borderId="17" xfId="58" applyNumberFormat="1" applyFont="1" applyFill="1" applyBorder="1" applyAlignment="1">
      <alignment horizontal="center" vertical="center" wrapText="1"/>
      <protection/>
    </xf>
    <xf numFmtId="0" fontId="22" fillId="0" borderId="16" xfId="58" applyNumberFormat="1" applyFont="1" applyFill="1" applyBorder="1" applyAlignment="1">
      <alignment horizontal="center" vertical="top" wrapText="1"/>
      <protection/>
    </xf>
    <xf numFmtId="0" fontId="22" fillId="0" borderId="21"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center" wrapText="1"/>
      <protection/>
    </xf>
    <xf numFmtId="0" fontId="27" fillId="0" borderId="10" xfId="58" applyNumberFormat="1" applyFont="1" applyFill="1" applyBorder="1" applyAlignment="1">
      <alignment horizontal="center" vertical="top" wrapText="1"/>
      <protection/>
    </xf>
    <xf numFmtId="0" fontId="22" fillId="0" borderId="0" xfId="58" applyNumberFormat="1" applyFont="1" applyFill="1" applyBorder="1" applyAlignment="1">
      <alignment horizontal="center" vertical="top" wrapText="1"/>
      <protection/>
    </xf>
    <xf numFmtId="0" fontId="11" fillId="0" borderId="10" xfId="0" applyFont="1" applyFill="1" applyBorder="1" applyAlignment="1">
      <alignment horizontal="center" vertical="center"/>
    </xf>
    <xf numFmtId="0" fontId="22" fillId="0" borderId="18" xfId="61" applyNumberFormat="1" applyFont="1" applyFill="1" applyBorder="1" applyAlignment="1">
      <alignment horizontal="left" vertical="top"/>
      <protection/>
    </xf>
    <xf numFmtId="0" fontId="22" fillId="0" borderId="22" xfId="61" applyNumberFormat="1" applyFont="1" applyFill="1" applyBorder="1" applyAlignment="1">
      <alignment horizontal="left" vertical="top"/>
      <protection/>
    </xf>
    <xf numFmtId="0" fontId="22" fillId="0" borderId="20" xfId="61" applyNumberFormat="1" applyFont="1" applyFill="1" applyBorder="1" applyAlignment="1">
      <alignment horizontal="left" vertical="top"/>
      <protection/>
    </xf>
    <xf numFmtId="0" fontId="22" fillId="0" borderId="23" xfId="61" applyNumberFormat="1" applyFont="1" applyFill="1" applyBorder="1" applyAlignment="1">
      <alignment horizontal="left" vertical="top"/>
      <protection/>
    </xf>
    <xf numFmtId="0" fontId="19" fillId="0" borderId="0" xfId="58" applyNumberFormat="1" applyFont="1" applyFill="1" applyBorder="1" applyAlignment="1">
      <alignment horizontal="right" vertical="top"/>
      <protection/>
    </xf>
    <xf numFmtId="0" fontId="23" fillId="0" borderId="0" xfId="58" applyNumberFormat="1" applyFont="1" applyFill="1" applyBorder="1" applyAlignment="1">
      <alignment horizontal="left" vertical="center" wrapText="1"/>
      <protection/>
    </xf>
    <xf numFmtId="0" fontId="24" fillId="0" borderId="12" xfId="58" applyNumberFormat="1" applyFont="1" applyFill="1" applyBorder="1" applyAlignment="1" applyProtection="1">
      <alignment horizontal="center" wrapText="1"/>
      <protection locked="0"/>
    </xf>
    <xf numFmtId="0" fontId="22" fillId="34" borderId="18" xfId="61" applyNumberFormat="1" applyFont="1" applyFill="1" applyBorder="1" applyAlignment="1" applyProtection="1">
      <alignment horizontal="left" vertical="top"/>
      <protection locked="0"/>
    </xf>
    <xf numFmtId="0" fontId="22" fillId="0" borderId="24" xfId="58" applyNumberFormat="1" applyFont="1" applyFill="1" applyBorder="1" applyAlignment="1" applyProtection="1">
      <alignment horizontal="center" vertical="top"/>
      <protection/>
    </xf>
    <xf numFmtId="0" fontId="22" fillId="0" borderId="25" xfId="58" applyNumberFormat="1" applyFont="1" applyFill="1" applyBorder="1" applyAlignment="1" applyProtection="1">
      <alignment horizontal="center" vertical="top"/>
      <protection/>
    </xf>
    <xf numFmtId="0" fontId="22" fillId="0" borderId="26" xfId="58" applyNumberFormat="1" applyFont="1" applyFill="1" applyBorder="1" applyAlignment="1" applyProtection="1">
      <alignment horizontal="center" vertical="top"/>
      <protection/>
    </xf>
    <xf numFmtId="0" fontId="12" fillId="0" borderId="18" xfId="61" applyNumberFormat="1" applyFont="1" applyFill="1" applyBorder="1" applyAlignment="1">
      <alignment horizontal="center" vertical="top" wrapText="1"/>
      <protection/>
    </xf>
    <xf numFmtId="0" fontId="25" fillId="0" borderId="18" xfId="58" applyNumberFormat="1" applyFont="1" applyFill="1" applyBorder="1" applyAlignment="1">
      <alignment horizontal="center" vertical="center" wrapText="1"/>
      <protection/>
    </xf>
    <xf numFmtId="0" fontId="7"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6"/>
  <sheetViews>
    <sheetView showGridLines="0" zoomScale="78" zoomScaleNormal="78" zoomScalePageLayoutView="0" workbookViewId="0" topLeftCell="A8">
      <selection activeCell="E18" sqref="E18"/>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2" t="s">
        <v>52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8.25"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63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8" customFormat="1" ht="58.5" customHeight="1">
      <c r="A8" s="55" t="s">
        <v>40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9"/>
      <c r="IF8" s="9"/>
      <c r="IG8" s="9"/>
      <c r="IH8" s="9"/>
      <c r="II8" s="9"/>
    </row>
    <row r="9" spans="1:243" s="10" customFormat="1" ht="61.5" customHeight="1">
      <c r="A9" s="79" t="s">
        <v>53</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1"/>
      <c r="IF9" s="11"/>
      <c r="IG9" s="11"/>
      <c r="IH9" s="11"/>
      <c r="II9" s="11"/>
    </row>
    <row r="10" spans="1:243" s="12" customFormat="1" ht="18.75" customHeight="1">
      <c r="A10" s="56" t="s">
        <v>54</v>
      </c>
      <c r="B10" s="56" t="s">
        <v>55</v>
      </c>
      <c r="C10" s="56" t="s">
        <v>55</v>
      </c>
      <c r="D10" s="56" t="s">
        <v>54</v>
      </c>
      <c r="E10" s="56" t="s">
        <v>55</v>
      </c>
      <c r="F10" s="56" t="s">
        <v>8</v>
      </c>
      <c r="G10" s="56" t="s">
        <v>8</v>
      </c>
      <c r="H10" s="56" t="s">
        <v>9</v>
      </c>
      <c r="I10" s="56" t="s">
        <v>55</v>
      </c>
      <c r="J10" s="56" t="s">
        <v>54</v>
      </c>
      <c r="K10" s="56" t="s">
        <v>56</v>
      </c>
      <c r="L10" s="56" t="s">
        <v>55</v>
      </c>
      <c r="M10" s="56" t="s">
        <v>54</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54</v>
      </c>
      <c r="AU10" s="56" t="s">
        <v>54</v>
      </c>
      <c r="AV10" s="56" t="s">
        <v>9</v>
      </c>
      <c r="AW10" s="56" t="s">
        <v>9</v>
      </c>
      <c r="AX10" s="56" t="s">
        <v>54</v>
      </c>
      <c r="AY10" s="56" t="s">
        <v>54</v>
      </c>
      <c r="AZ10" s="56" t="s">
        <v>10</v>
      </c>
      <c r="BA10" s="56" t="s">
        <v>54</v>
      </c>
      <c r="BB10" s="56" t="s">
        <v>54</v>
      </c>
      <c r="BC10" s="56" t="s">
        <v>55</v>
      </c>
      <c r="IE10" s="13"/>
      <c r="IF10" s="13"/>
      <c r="IG10" s="13"/>
      <c r="IH10" s="13"/>
      <c r="II10" s="13"/>
    </row>
    <row r="11" spans="1:243" s="12" customFormat="1" ht="67.5" customHeight="1">
      <c r="A11" s="56" t="s">
        <v>11</v>
      </c>
      <c r="B11" s="56" t="s">
        <v>12</v>
      </c>
      <c r="C11" s="56" t="s">
        <v>13</v>
      </c>
      <c r="D11" s="56" t="s">
        <v>14</v>
      </c>
      <c r="E11" s="56" t="s">
        <v>15</v>
      </c>
      <c r="F11" s="56" t="s">
        <v>57</v>
      </c>
      <c r="G11" s="56"/>
      <c r="H11" s="56"/>
      <c r="I11" s="56" t="s">
        <v>16</v>
      </c>
      <c r="J11" s="56" t="s">
        <v>17</v>
      </c>
      <c r="K11" s="56" t="s">
        <v>18</v>
      </c>
      <c r="L11" s="56" t="s">
        <v>19</v>
      </c>
      <c r="M11" s="57" t="s">
        <v>58</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59</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51</v>
      </c>
      <c r="C13" s="65"/>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12">
        <v>1</v>
      </c>
      <c r="IB13" s="12" t="s">
        <v>51</v>
      </c>
      <c r="IE13" s="13"/>
      <c r="IF13" s="13"/>
      <c r="IG13" s="13"/>
      <c r="IH13" s="13"/>
      <c r="II13" s="13"/>
    </row>
    <row r="14" spans="1:243" s="14" customFormat="1" ht="84" customHeight="1">
      <c r="A14" s="66">
        <v>1.01</v>
      </c>
      <c r="B14" s="17" t="s">
        <v>64</v>
      </c>
      <c r="C14" s="18" t="s">
        <v>42</v>
      </c>
      <c r="D14" s="75"/>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IA14" s="14">
        <v>1.01</v>
      </c>
      <c r="IB14" s="16" t="s">
        <v>64</v>
      </c>
      <c r="IC14" s="14" t="s">
        <v>42</v>
      </c>
      <c r="IE14" s="15"/>
      <c r="IF14" s="15" t="s">
        <v>29</v>
      </c>
      <c r="IG14" s="15" t="s">
        <v>30</v>
      </c>
      <c r="IH14" s="15">
        <v>10</v>
      </c>
      <c r="II14" s="15" t="s">
        <v>31</v>
      </c>
    </row>
    <row r="15" spans="1:243" s="14" customFormat="1" ht="33" customHeight="1">
      <c r="A15" s="63">
        <v>1.02</v>
      </c>
      <c r="B15" s="17" t="s">
        <v>65</v>
      </c>
      <c r="C15" s="18" t="s">
        <v>43</v>
      </c>
      <c r="D15" s="18">
        <v>10</v>
      </c>
      <c r="E15" s="19" t="s">
        <v>60</v>
      </c>
      <c r="F15" s="20">
        <v>1432</v>
      </c>
      <c r="G15" s="21"/>
      <c r="H15" s="21"/>
      <c r="I15" s="22" t="s">
        <v>33</v>
      </c>
      <c r="J15" s="23">
        <f>IF(I15="Less(-)",-1,1)</f>
        <v>1</v>
      </c>
      <c r="K15" s="21" t="s">
        <v>34</v>
      </c>
      <c r="L15" s="21" t="s">
        <v>4</v>
      </c>
      <c r="M15" s="24"/>
      <c r="N15" s="21"/>
      <c r="O15" s="21"/>
      <c r="P15" s="25"/>
      <c r="Q15" s="21"/>
      <c r="R15" s="21"/>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6">
        <f>ROUND(total_amount_ba($B$2,$D$2,D15,F15,J15,K15,M15),0)</f>
        <v>14320</v>
      </c>
      <c r="BB15" s="27">
        <f>BA15+SUM(N15:AZ15)</f>
        <v>14320</v>
      </c>
      <c r="BC15" s="28" t="str">
        <f>SpellNumber(L15,BB15)</f>
        <v>INR  Fourteen Thousand Three Hundred &amp; Twenty  Only</v>
      </c>
      <c r="IA15" s="14">
        <v>1.02</v>
      </c>
      <c r="IB15" s="16" t="s">
        <v>65</v>
      </c>
      <c r="IC15" s="14" t="s">
        <v>43</v>
      </c>
      <c r="ID15" s="14">
        <v>10</v>
      </c>
      <c r="IE15" s="15" t="s">
        <v>60</v>
      </c>
      <c r="IF15" s="15" t="s">
        <v>35</v>
      </c>
      <c r="IG15" s="15" t="s">
        <v>30</v>
      </c>
      <c r="IH15" s="15">
        <v>123.223</v>
      </c>
      <c r="II15" s="15" t="s">
        <v>32</v>
      </c>
    </row>
    <row r="16" spans="1:243" s="14" customFormat="1" ht="38.25" customHeight="1">
      <c r="A16" s="66">
        <v>1.03</v>
      </c>
      <c r="B16" s="17" t="s">
        <v>66</v>
      </c>
      <c r="C16" s="18" t="s">
        <v>44</v>
      </c>
      <c r="D16" s="18">
        <v>10</v>
      </c>
      <c r="E16" s="19" t="s">
        <v>60</v>
      </c>
      <c r="F16" s="20">
        <v>1999</v>
      </c>
      <c r="G16" s="21"/>
      <c r="H16" s="21"/>
      <c r="I16" s="22" t="s">
        <v>33</v>
      </c>
      <c r="J16" s="23">
        <f aca="true" t="shared" si="0" ref="J16:J23">IF(I16="Less(-)",-1,1)</f>
        <v>1</v>
      </c>
      <c r="K16" s="21" t="s">
        <v>34</v>
      </c>
      <c r="L16" s="21" t="s">
        <v>4</v>
      </c>
      <c r="M16" s="24"/>
      <c r="N16" s="21"/>
      <c r="O16" s="21"/>
      <c r="P16" s="25"/>
      <c r="Q16" s="21"/>
      <c r="R16" s="21"/>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6">
        <f aca="true" t="shared" si="1" ref="BA16:BA23">ROUND(total_amount_ba($B$2,$D$2,D16,F16,J16,K16,M16),0)</f>
        <v>19990</v>
      </c>
      <c r="BB16" s="27">
        <f aca="true" t="shared" si="2" ref="BB16:BB23">BA16+SUM(N16:AZ16)</f>
        <v>19990</v>
      </c>
      <c r="BC16" s="28" t="str">
        <f aca="true" t="shared" si="3" ref="BC16:BC23">SpellNumber(L16,BB16)</f>
        <v>INR  Nineteen Thousand Nine Hundred &amp; Ninety  Only</v>
      </c>
      <c r="IA16" s="14">
        <v>1.03</v>
      </c>
      <c r="IB16" s="16" t="s">
        <v>66</v>
      </c>
      <c r="IC16" s="14" t="s">
        <v>44</v>
      </c>
      <c r="ID16" s="14">
        <v>10</v>
      </c>
      <c r="IE16" s="15" t="s">
        <v>60</v>
      </c>
      <c r="IF16" s="15"/>
      <c r="IG16" s="15"/>
      <c r="IH16" s="15"/>
      <c r="II16" s="15"/>
    </row>
    <row r="17" spans="1:243" s="14" customFormat="1" ht="52.5" customHeight="1">
      <c r="A17" s="63">
        <v>1.04</v>
      </c>
      <c r="B17" s="17" t="s">
        <v>67</v>
      </c>
      <c r="C17" s="18" t="s">
        <v>47</v>
      </c>
      <c r="D17" s="75"/>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A17" s="14">
        <v>1.04</v>
      </c>
      <c r="IB17" s="16" t="s">
        <v>67</v>
      </c>
      <c r="IC17" s="14" t="s">
        <v>47</v>
      </c>
      <c r="IE17" s="15"/>
      <c r="IF17" s="15"/>
      <c r="IG17" s="15"/>
      <c r="IH17" s="15"/>
      <c r="II17" s="15"/>
    </row>
    <row r="18" spans="1:243" s="14" customFormat="1" ht="36.75" customHeight="1">
      <c r="A18" s="66">
        <v>1.05</v>
      </c>
      <c r="B18" s="17" t="s">
        <v>68</v>
      </c>
      <c r="C18" s="18" t="s">
        <v>45</v>
      </c>
      <c r="D18" s="18">
        <v>25</v>
      </c>
      <c r="E18" s="19" t="s">
        <v>60</v>
      </c>
      <c r="F18" s="20">
        <v>3373</v>
      </c>
      <c r="G18" s="21"/>
      <c r="H18" s="21"/>
      <c r="I18" s="22" t="s">
        <v>33</v>
      </c>
      <c r="J18" s="23">
        <f t="shared" si="0"/>
        <v>1</v>
      </c>
      <c r="K18" s="21" t="s">
        <v>34</v>
      </c>
      <c r="L18" s="21" t="s">
        <v>4</v>
      </c>
      <c r="M18" s="24"/>
      <c r="N18" s="21"/>
      <c r="O18" s="21"/>
      <c r="P18" s="25"/>
      <c r="Q18" s="21"/>
      <c r="R18" s="21"/>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6">
        <f t="shared" si="1"/>
        <v>84325</v>
      </c>
      <c r="BB18" s="27">
        <f t="shared" si="2"/>
        <v>84325</v>
      </c>
      <c r="BC18" s="28" t="str">
        <f t="shared" si="3"/>
        <v>INR  Eighty Four Thousand Three Hundred &amp; Twenty Five  Only</v>
      </c>
      <c r="IA18" s="14">
        <v>1.05</v>
      </c>
      <c r="IB18" s="16" t="s">
        <v>68</v>
      </c>
      <c r="IC18" s="14" t="s">
        <v>45</v>
      </c>
      <c r="ID18" s="14">
        <v>25</v>
      </c>
      <c r="IE18" s="15" t="s">
        <v>60</v>
      </c>
      <c r="IF18" s="15"/>
      <c r="IG18" s="15"/>
      <c r="IH18" s="15"/>
      <c r="II18" s="15"/>
    </row>
    <row r="19" spans="1:243" s="14" customFormat="1" ht="35.25" customHeight="1">
      <c r="A19" s="63">
        <v>1.06</v>
      </c>
      <c r="B19" s="17" t="s">
        <v>69</v>
      </c>
      <c r="C19" s="18" t="s">
        <v>48</v>
      </c>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7"/>
      <c r="IA19" s="14">
        <v>1.06</v>
      </c>
      <c r="IB19" s="16" t="s">
        <v>69</v>
      </c>
      <c r="IC19" s="14" t="s">
        <v>48</v>
      </c>
      <c r="IE19" s="15"/>
      <c r="IF19" s="15"/>
      <c r="IG19" s="15"/>
      <c r="IH19" s="15"/>
      <c r="II19" s="15"/>
    </row>
    <row r="20" spans="1:243" s="14" customFormat="1" ht="36.75" customHeight="1">
      <c r="A20" s="66">
        <v>1.07</v>
      </c>
      <c r="B20" s="17" t="s">
        <v>68</v>
      </c>
      <c r="C20" s="18" t="s">
        <v>49</v>
      </c>
      <c r="D20" s="18">
        <v>25</v>
      </c>
      <c r="E20" s="19" t="s">
        <v>32</v>
      </c>
      <c r="F20" s="20">
        <v>711</v>
      </c>
      <c r="G20" s="21"/>
      <c r="H20" s="21"/>
      <c r="I20" s="22" t="s">
        <v>33</v>
      </c>
      <c r="J20" s="23">
        <f t="shared" si="0"/>
        <v>1</v>
      </c>
      <c r="K20" s="21" t="s">
        <v>34</v>
      </c>
      <c r="L20" s="21" t="s">
        <v>4</v>
      </c>
      <c r="M20" s="24"/>
      <c r="N20" s="21"/>
      <c r="O20" s="21"/>
      <c r="P20" s="25"/>
      <c r="Q20" s="21"/>
      <c r="R20" s="21"/>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6">
        <f t="shared" si="1"/>
        <v>17775</v>
      </c>
      <c r="BB20" s="27">
        <f t="shared" si="2"/>
        <v>17775</v>
      </c>
      <c r="BC20" s="28" t="str">
        <f t="shared" si="3"/>
        <v>INR  Seventeen Thousand Seven Hundred &amp; Seventy Five  Only</v>
      </c>
      <c r="IA20" s="14">
        <v>1.07</v>
      </c>
      <c r="IB20" s="16" t="s">
        <v>68</v>
      </c>
      <c r="IC20" s="14" t="s">
        <v>49</v>
      </c>
      <c r="ID20" s="14">
        <v>25</v>
      </c>
      <c r="IE20" s="15" t="s">
        <v>32</v>
      </c>
      <c r="IF20" s="15"/>
      <c r="IG20" s="15"/>
      <c r="IH20" s="15"/>
      <c r="II20" s="15"/>
    </row>
    <row r="21" spans="1:243" s="14" customFormat="1" ht="32.25" customHeight="1">
      <c r="A21" s="63">
        <v>1.08</v>
      </c>
      <c r="B21" s="17" t="s">
        <v>70</v>
      </c>
      <c r="C21" s="18" t="s">
        <v>46</v>
      </c>
      <c r="D21" s="75"/>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7"/>
      <c r="IA21" s="14">
        <v>1.08</v>
      </c>
      <c r="IB21" s="16" t="s">
        <v>70</v>
      </c>
      <c r="IC21" s="14" t="s">
        <v>46</v>
      </c>
      <c r="IE21" s="15"/>
      <c r="IF21" s="15"/>
      <c r="IG21" s="15"/>
      <c r="IH21" s="15"/>
      <c r="II21" s="15"/>
    </row>
    <row r="22" spans="1:243" s="14" customFormat="1" ht="33.75" customHeight="1">
      <c r="A22" s="66">
        <v>1.09</v>
      </c>
      <c r="B22" s="17" t="s">
        <v>71</v>
      </c>
      <c r="C22" s="18" t="s">
        <v>50</v>
      </c>
      <c r="D22" s="18">
        <v>1</v>
      </c>
      <c r="E22" s="19" t="s">
        <v>32</v>
      </c>
      <c r="F22" s="20">
        <v>57087</v>
      </c>
      <c r="G22" s="21"/>
      <c r="H22" s="21"/>
      <c r="I22" s="22" t="s">
        <v>33</v>
      </c>
      <c r="J22" s="23">
        <f>IF(I22="Less(-)",-1,1)</f>
        <v>1</v>
      </c>
      <c r="K22" s="21" t="s">
        <v>34</v>
      </c>
      <c r="L22" s="21" t="s">
        <v>4</v>
      </c>
      <c r="M22" s="24"/>
      <c r="N22" s="21"/>
      <c r="O22" s="21"/>
      <c r="P22" s="25"/>
      <c r="Q22" s="21"/>
      <c r="R22" s="21"/>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6">
        <f>ROUND(total_amount_ba($B$2,$D$2,D22,F22,J22,K22,M22),0)</f>
        <v>57087</v>
      </c>
      <c r="BB22" s="27">
        <f>BA22+SUM(N22:AZ22)</f>
        <v>57087</v>
      </c>
      <c r="BC22" s="28" t="str">
        <f>SpellNumber(L22,BB22)</f>
        <v>INR  Fifty Seven Thousand  &amp;Eighty Seven  Only</v>
      </c>
      <c r="IA22" s="14">
        <v>1.09</v>
      </c>
      <c r="IB22" s="16" t="s">
        <v>71</v>
      </c>
      <c r="IC22" s="14" t="s">
        <v>50</v>
      </c>
      <c r="ID22" s="14">
        <v>1</v>
      </c>
      <c r="IE22" s="15" t="s">
        <v>32</v>
      </c>
      <c r="IF22" s="15"/>
      <c r="IG22" s="15"/>
      <c r="IH22" s="15"/>
      <c r="II22" s="15"/>
    </row>
    <row r="23" spans="1:243" s="14" customFormat="1" ht="30.75" customHeight="1">
      <c r="A23" s="63">
        <v>1.1</v>
      </c>
      <c r="B23" s="17" t="s">
        <v>72</v>
      </c>
      <c r="C23" s="18" t="s">
        <v>61</v>
      </c>
      <c r="D23" s="18">
        <v>1</v>
      </c>
      <c r="E23" s="19" t="s">
        <v>32</v>
      </c>
      <c r="F23" s="20">
        <v>152539</v>
      </c>
      <c r="G23" s="21"/>
      <c r="H23" s="21"/>
      <c r="I23" s="22" t="s">
        <v>33</v>
      </c>
      <c r="J23" s="23">
        <f t="shared" si="0"/>
        <v>1</v>
      </c>
      <c r="K23" s="21" t="s">
        <v>34</v>
      </c>
      <c r="L23" s="21" t="s">
        <v>4</v>
      </c>
      <c r="M23" s="24"/>
      <c r="N23" s="21"/>
      <c r="O23" s="21"/>
      <c r="P23" s="25"/>
      <c r="Q23" s="21"/>
      <c r="R23" s="21"/>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6">
        <f t="shared" si="1"/>
        <v>152539</v>
      </c>
      <c r="BB23" s="27">
        <f t="shared" si="2"/>
        <v>152539</v>
      </c>
      <c r="BC23" s="28" t="str">
        <f t="shared" si="3"/>
        <v>INR  One Lakh Fifty Two Thousand Five Hundred &amp; Thirty Nine  Only</v>
      </c>
      <c r="IA23" s="14">
        <v>1.1</v>
      </c>
      <c r="IB23" s="16" t="s">
        <v>72</v>
      </c>
      <c r="IC23" s="14" t="s">
        <v>61</v>
      </c>
      <c r="ID23" s="14">
        <v>1</v>
      </c>
      <c r="IE23" s="15" t="s">
        <v>32</v>
      </c>
      <c r="IF23" s="15"/>
      <c r="IG23" s="15"/>
      <c r="IH23" s="15"/>
      <c r="II23" s="15"/>
    </row>
    <row r="24" spans="1:55" ht="30">
      <c r="A24" s="67" t="s">
        <v>36</v>
      </c>
      <c r="B24" s="68"/>
      <c r="C24" s="29"/>
      <c r="D24" s="30"/>
      <c r="E24" s="30"/>
      <c r="F24" s="30"/>
      <c r="G24" s="30"/>
      <c r="H24" s="31"/>
      <c r="I24" s="31"/>
      <c r="J24" s="31"/>
      <c r="K24" s="31"/>
      <c r="L24" s="32"/>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4">
        <f>SUM(BA14:BA23)</f>
        <v>346036</v>
      </c>
      <c r="BB24" s="35">
        <f>SUM(BB14:BB23)</f>
        <v>346036</v>
      </c>
      <c r="BC24" s="36" t="str">
        <f>SpellNumber(L24,BB24)</f>
        <v>  Three Lakh Forty Six Thousand  &amp;Thirty Six  Only</v>
      </c>
    </row>
    <row r="25" spans="1:55" ht="36.75" customHeight="1">
      <c r="A25" s="69" t="s">
        <v>37</v>
      </c>
      <c r="B25" s="70"/>
      <c r="C25" s="37"/>
      <c r="D25" s="38"/>
      <c r="E25" s="39" t="s">
        <v>41</v>
      </c>
      <c r="F25" s="40"/>
      <c r="G25" s="41"/>
      <c r="H25" s="42"/>
      <c r="I25" s="42"/>
      <c r="J25" s="42"/>
      <c r="K25" s="43"/>
      <c r="L25" s="44"/>
      <c r="M25" s="45"/>
      <c r="N25" s="46"/>
      <c r="O25" s="33"/>
      <c r="P25" s="33"/>
      <c r="Q25" s="33"/>
      <c r="R25" s="33"/>
      <c r="S25" s="33"/>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IF(ISBLANK(F25),0,IF(E25="Excess (+)",ROUND(BA24+(BA24*F25),0),IF(E25="Less (-)",ROUND(BA24+(BA24*F25*(-1)),0),IF(E25="At Par",BA24,0))))</f>
        <v>0</v>
      </c>
      <c r="BB25" s="48">
        <f>ROUND(BA25,0)</f>
        <v>0</v>
      </c>
      <c r="BC25" s="49" t="str">
        <f>SpellNumber($E$2,BB25)</f>
        <v>INR Zero Only</v>
      </c>
    </row>
    <row r="26" spans="1:55" ht="33.75" customHeight="1">
      <c r="A26" s="67" t="s">
        <v>38</v>
      </c>
      <c r="B26" s="67"/>
      <c r="C26" s="78" t="str">
        <f>SpellNumber($E$2,BB25)</f>
        <v>INR Zero Only</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row>
  </sheetData>
  <sheetProtection password="D850" sheet="1"/>
  <autoFilter ref="A11:BC26"/>
  <mergeCells count="13">
    <mergeCell ref="D17:BC17"/>
    <mergeCell ref="D19:BC19"/>
    <mergeCell ref="D21:BC21"/>
    <mergeCell ref="C26:BC26"/>
    <mergeCell ref="A9:BC9"/>
    <mergeCell ref="D13:BC13"/>
    <mergeCell ref="D14:BC14"/>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D14 K15:K16 D17 K18 D19 K20 K22:K23 D2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6 G18:H18 G20:H20 G22:H23">
      <formula1>0</formula1>
      <formula2>999999999999999</formula2>
    </dataValidation>
    <dataValidation allowBlank="1" showInputMessage="1" showErrorMessage="1" promptTitle="Addition / Deduction" prompt="Please Choose the correct One" sqref="J15:J16 J18 J20 J22:J23">
      <formula1>0</formula1>
      <formula2>0</formula2>
    </dataValidation>
    <dataValidation type="list" showErrorMessage="1" sqref="I15:I16 I18 I20 I22: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0 N22: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 R22: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 Q22: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 M22:M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 F20 F22:F23">
      <formula1>0</formula1>
      <formula2>999999999999999</formula2>
    </dataValidation>
    <dataValidation type="list" allowBlank="1" showInputMessage="1" showErrorMessage="1" sqref="L13 L14 L15 L16 L17 L18 L19 L20 L21 L23 L22">
      <formula1>"INR"</formula1>
    </dataValidation>
    <dataValidation allowBlank="1" showInputMessage="1" showErrorMessage="1" promptTitle="Itemcode/Make" prompt="Please enter text" sqref="C14:C23">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39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2024-03-21T07:59:56Z</cp:lastPrinted>
  <dcterms:created xsi:type="dcterms:W3CDTF">2009-01-30T06:42:42Z</dcterms:created>
  <dcterms:modified xsi:type="dcterms:W3CDTF">2024-04-01T12:08:20Z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