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250" windowHeight="12450" tabRatio="143" firstSheet="1" activeTab="1"/>
  </bookViews>
  <sheets>
    <sheet name="BoQ1" sheetId="1" state="veryHidden" r:id="rId1"/>
    <sheet name="Macros" sheetId="2" r:id="rId2"/>
  </sheets>
  <externalReferences>
    <externalReference r:id="rId5"/>
    <externalReference r:id="rId6"/>
    <externalReference r:id="rId7"/>
  </externalReferences>
  <definedNames>
    <definedName name="__xlfn_BAHTTEXT">NA()</definedName>
    <definedName name="__xlfn_COUNTIFS">NA()</definedName>
    <definedName name="_BAA1">#REF!</definedName>
    <definedName name="_xlnm._FilterDatabase" localSheetId="0" hidden="1">'BoQ1'!$A$11:$BC$69</definedName>
    <definedName name="_xlfn.SINGLE" hidden="1">#NAME?</definedName>
    <definedName name="boq_type">#REF!</definedName>
    <definedName name="boq_version" localSheetId="0">'[3]Config'!$C$2:$C$3</definedName>
    <definedName name="boq_version">'[2]Config'!$C$2:$C$3</definedName>
    <definedName name="conversion_type" localSheetId="0">'[3]Config'!$E$2:$E$3</definedName>
    <definedName name="conversion_type">'[2]Config'!$E$2:$E$3</definedName>
    <definedName name="cstvat">#REF!</definedName>
    <definedName name="currency_name" localSheetId="0">'[3]Config'!$F$2:$F$8</definedName>
    <definedName name="currency_name">'[2]Config'!$F$2:$F$8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'[1]PRICE BID'!#REF!</definedName>
    <definedName name="option9">'[1]PRICE BID'!#REF!</definedName>
    <definedName name="other_boq" localSheetId="0">'[3]Config'!$G$2:$G$5</definedName>
    <definedName name="other_boq">'[2]Config'!$G$2:$G$5</definedName>
    <definedName name="_xlnm.Print_Area" localSheetId="0">'BoQ1'!$A$1:$BC$69</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'[1]PRICE BID'!$G$14</definedName>
  </definedNames>
  <calcPr fullCalcOnLoad="1" fullPrecision="0"/>
</workbook>
</file>

<file path=xl/sharedStrings.xml><?xml version="1.0" encoding="utf-8"?>
<sst xmlns="http://schemas.openxmlformats.org/spreadsheetml/2006/main" count="534" uniqueCount="163">
  <si>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</si>
  <si>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</si>
  <si>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</si>
  <si>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</si>
  <si>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</si>
  <si>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</si>
  <si>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</si>
  <si>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</si>
  <si>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</si>
  <si>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</si>
  <si>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</si>
  <si>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</si>
  <si>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</si>
  <si>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</si>
  <si>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</si>
  <si>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</si>
  <si>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</si>
  <si>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</si>
  <si>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</si>
  <si>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</si>
  <si>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</si>
  <si>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</si>
  <si>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</si>
  <si>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</si>
  <si>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</si>
  <si>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</si>
  <si>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</si>
  <si>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</si>
  <si>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</si>
  <si>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</si>
  <si>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</si>
  <si>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</si>
  <si>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</si>
  <si>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</si>
  <si>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</si>
  <si>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</si>
  <si>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</si>
  <si>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</si>
  <si>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</si>
  <si>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</si>
  <si>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</si>
  <si>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</si>
  <si>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no.1</t>
  </si>
  <si>
    <t>item no.2</t>
  </si>
  <si>
    <r>
      <t xml:space="preserve">TOTAL AMOUNT  
           in
     </t>
    </r>
    <r>
      <rPr>
        <b/>
        <sz val="11"/>
        <color indexed="10"/>
        <rFont val="Arial"/>
        <family val="2"/>
      </rPr>
      <t xml:space="preserve"> Rs.      P</t>
    </r>
  </si>
  <si>
    <t xml:space="preserve">Supply installation testing and commissioning of cubical type LT panel-01 (IEC 61439 ) suitable for 4000Amp 415V, 3 phase, 4 wire 50 Hz AC supply system fabricated in compartmentalized (preferable) design from CRCA sheet steel of 2mm thick for frame work and covers. 3mm thick for gland plated i/c cleaning &amp; finishing complete with 7 tank process for powder coating in approved shade, having suitable capacity extensible type FP Aluminium alloy Bus bars of high conductivity. DMC.SMC bus bar supports, with short circuit withstand capacity of  50 KA for 1 sec. bottom base channel of MS section not less than 100mm x 50mm x 5mm thick, fabrication shall be done in transportable sections, entire panel shall have a common earth bar of suitable size at the rear with 2 Nos earth solid connections from main bus bar to switch gears with required 1.5 sqmm zero halogen fire retardant low smoke insulated copper conductor s/c cable, cable alleys, cable gland plate in two half. </t>
  </si>
  <si>
    <t>The panel shall be equipped with relays, timers set of CT's for metering &amp; protection and energy analyser/meter (on all incomer and outgoing feeders) to indicate current phase, line voltage, frequency, power factor, KWH, KVARH. Provision of over load, short circuit, restricted earth fault, under frequency control cabling and interlocking, suitable cable termination chambers/ bus bars extension and providing indicating lamps  of phases for all feeders complete with foundation as per drawing and specifications amended up to date complete. and attached specification.</t>
  </si>
  <si>
    <t>INR Zero Only</t>
  </si>
  <si>
    <t>Excess (+)</t>
  </si>
  <si>
    <t>Tender Inviting Authority: DOIP, IIT Kanpur</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</si>
  <si>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</si>
  <si>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 xml:space="preserve">Supplying and drawing following sizes of FRLS PVC insulated copper conductor, single core cable in the existing surface/ recessed steel/ PVC conduit as required. </t>
  </si>
  <si>
    <t xml:space="preserve">3 x 1.5 sq. mm </t>
  </si>
  <si>
    <t xml:space="preserve">3 x 4 sq. mm </t>
  </si>
  <si>
    <t xml:space="preserve">6 x 6 sq. mm </t>
  </si>
  <si>
    <t>6 x 16 sq.mm.</t>
  </si>
  <si>
    <t>S&amp;F, Copper tube / reducer/ lug  terminals suitable for following size of conductor.</t>
  </si>
  <si>
    <t>6 /10/16 Sq.mm.</t>
  </si>
  <si>
    <t>Supply and fixing of 32 x 20 mm DLP mini- trunking  white-system with independent cover  etc. as required complete.</t>
  </si>
  <si>
    <t xml:space="preserve">Supply and fixing of following accessories suitable for 32 mm x 20 mm size  plastic trunking white system. </t>
  </si>
  <si>
    <t xml:space="preserve">End cap </t>
  </si>
  <si>
    <t>internal / external angle</t>
  </si>
  <si>
    <t>changeable flat angle</t>
  </si>
  <si>
    <t>flat junction</t>
  </si>
  <si>
    <t>Supply and fixing of 105 x 50 mm DLP  trunking  white-system but without cover and partition etc. as required complete.</t>
  </si>
  <si>
    <t xml:space="preserve">Supply and fixing of following accessories suitable for 105 mm x 50 mm size  plastic trunking white system. </t>
  </si>
  <si>
    <t>85 mm flexible cover</t>
  </si>
  <si>
    <t xml:space="preserve"> Internal angles- adjustable from 80°-100°</t>
  </si>
  <si>
    <t>external angles- adjustable from 60°-120°</t>
  </si>
  <si>
    <t xml:space="preserve"> flat junction</t>
  </si>
  <si>
    <t xml:space="preserve"> flat angles</t>
  </si>
  <si>
    <t>Joints for 85mm width cover</t>
  </si>
  <si>
    <t>base joints</t>
  </si>
  <si>
    <t>S &amp; F following size of steel flexible pipe along with the accessories on surface etc as required</t>
  </si>
  <si>
    <t>20 mm</t>
  </si>
  <si>
    <t>25 mm</t>
  </si>
  <si>
    <t>32 mm</t>
  </si>
  <si>
    <t>Supply &amp; Laying of  40 mm dia, 8Kg / cm², minimum 2.0 mm thick HDPE pipe, ISI mark in following manners as required complete.</t>
  </si>
  <si>
    <t xml:space="preserve"> On Surface</t>
  </si>
  <si>
    <t>Supplying, installation of Clip-on frame with finishing plate for 85mm cover for DLP plastic trunking 105mm x 50mm  etc. as reqd.</t>
  </si>
  <si>
    <t xml:space="preserve"> 2 module</t>
  </si>
  <si>
    <t>3 module</t>
  </si>
  <si>
    <t>4 module</t>
  </si>
  <si>
    <t>6 module</t>
  </si>
  <si>
    <t xml:space="preserve">Supplying and fixing following modular switch/ socket on the existing clip-on frame fixed on 85mm cover of 105 x 50 mm DLP plastic trunking including connections etc. as required complete. </t>
  </si>
  <si>
    <t xml:space="preserve">6 A switch </t>
  </si>
  <si>
    <t xml:space="preserve">20 A switch </t>
  </si>
  <si>
    <t xml:space="preserve">6/16 A 3 pin socket outlet </t>
  </si>
  <si>
    <t>Blanking Plate</t>
  </si>
  <si>
    <t xml:space="preserve">Supplying and fixing of following ways surface/ recess mounting, vertical type, 415 V, TPN MCB distribution board of sheet steel, dust protected, duly powder painted, inclusive of 200 A tinned copper bus bar, common neutral link, earth bar, din bar for mounting MCBs (but without MCBs and incomer) as required . (Note : Vertical type MCB TPDB is normally used where 3 phase outlets are required.) </t>
  </si>
  <si>
    <t xml:space="preserve">8 way (4 + 24), Double door </t>
  </si>
  <si>
    <t xml:space="preserve">Supplying and fixing following rating, 240/415 V, 10 kA, "C" curve, miniature circuit breaker suitable for inductive load of following poles in the existing MCB DB complete with connections, testing and commissioning etc. as required. </t>
  </si>
  <si>
    <t>Single pole 5 A to 32 A</t>
  </si>
  <si>
    <t>Triple pole 5 A to 32 A</t>
  </si>
  <si>
    <t>Triple pole and neutral 5 A to 32 A</t>
  </si>
  <si>
    <t>Triple pole (40A-63A)</t>
  </si>
  <si>
    <t>Four Pole (40A-63A)</t>
  </si>
  <si>
    <t>S &amp; F metal enclosure suitable for DP/TPN  MCB / DP ELCB on surface or recessed etc as reqd.</t>
  </si>
  <si>
    <t>Supply and installation of 400mm sweep AC 230/250 volts, 50 Hz wall mounting revolving fan with brackets etc complete.</t>
  </si>
  <si>
    <t>Supply, Fixing, wall mounting air circulator fan 450 mm  Crompton make or equivalent make as reqd</t>
  </si>
  <si>
    <t>Supply, Fixing, wall mounting air circulator fan 600 mm  Crompton make or equivalent make as reqd</t>
  </si>
  <si>
    <t>Supply, Installation, Testing and Commissioning of 1200 mm sweep, BEE 5 star rated, ceiling fan with 
Brush Less Direct Current (BLDC) Motor, class of insulation: B, 3 nos. blades, 30 cm long down rod, 2 
nos. canopies, shackle kit, safety rope, copper winding, Power Factor not less than 0.9, Service 
Value (CM/M/W) minimum 6.00, Air delivery minimum 210 Cum/Min, 350 RPM (tolerance as per IS : 374-2019), THD less than 10%, remote or electronic regulator unit for speed control and all remaining accessories including safety pin, nut bolts, washers, temperature rise=75 degree C (max.), insulation resistance more than 2 mega ohm, suitable for 230 V, 50 Hz, single phase AC Supply, earthing etc. complete as required.</t>
  </si>
  <si>
    <t xml:space="preserve">Supplying and fixing of following sizes of steel conduit along with accessories in surface/recess including painting in case of surface conduit, or cutting the wall and making good the same in case of recessed conduit as required. </t>
  </si>
  <si>
    <t xml:space="preserve">20 mm </t>
  </si>
  <si>
    <t>Metre</t>
  </si>
  <si>
    <t>Meter</t>
  </si>
  <si>
    <t>Nos.</t>
  </si>
  <si>
    <t xml:space="preserve">No.  </t>
  </si>
  <si>
    <t>Each</t>
  </si>
  <si>
    <t>Name of Work: Supplying and fixing of electrical fixtures, making power points and associated works at DJAC 102, IIT Kanpur</t>
  </si>
  <si>
    <t>NIT No:   Electrical/07/03/2024-1</t>
  </si>
  <si>
    <t>item no.3</t>
  </si>
  <si>
    <t>item no.4</t>
  </si>
  <si>
    <t>item no.5</t>
  </si>
  <si>
    <t>item no.6</t>
  </si>
  <si>
    <t>item no.7</t>
  </si>
  <si>
    <t>item no.8</t>
  </si>
  <si>
    <t>item no.9</t>
  </si>
  <si>
    <t>item no.10</t>
  </si>
  <si>
    <t>item no.11</t>
  </si>
  <si>
    <t>item no.12</t>
  </si>
  <si>
    <t>item no.13</t>
  </si>
  <si>
    <t>item no.14</t>
  </si>
  <si>
    <t>item no.15</t>
  </si>
  <si>
    <t>item no.16</t>
  </si>
  <si>
    <t>item no.17</t>
  </si>
  <si>
    <t>item no.18</t>
  </si>
  <si>
    <t>item no.19</t>
  </si>
  <si>
    <t>item no.20</t>
  </si>
  <si>
    <t>item no.21</t>
  </si>
  <si>
    <t>item no.22</t>
  </si>
  <si>
    <t>item no.23</t>
  </si>
  <si>
    <t>item no.24</t>
  </si>
  <si>
    <t>item no.25</t>
  </si>
  <si>
    <t>item no.26</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</si>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</sst>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s>
  <fonts count="65">
    <font>
      <sz val="11"/>
      <color indexed="8"/>
      <name val="Calibri"/>
      <family val="2"/>
    </font>
    <font>
      <sz val="10"/>
      <color indexed="8"/>
      <name val="Arial"/>
      <family val="2"/>
    </font>
    <font>
      <sz val="10"/>
      <name val="Arial"/>
      <family val="2"/>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b/>
      <sz val="16"/>
      <color indexed="8"/>
      <name val="Calibri"/>
      <family val="2"/>
    </font>
    <font>
      <sz val="8"/>
      <name val="Calibri"/>
      <family val="2"/>
    </font>
    <font>
      <b/>
      <sz val="14"/>
      <color indexed="10"/>
      <name val="Times New Roman"/>
      <family val="1"/>
    </font>
    <font>
      <b/>
      <sz val="14"/>
      <color indexed="57"/>
      <name val="Times New Roman"/>
      <family val="1"/>
    </font>
    <font>
      <b/>
      <sz val="14"/>
      <name val="Times New Roman"/>
      <family val="1"/>
    </font>
    <font>
      <sz val="14"/>
      <name val="Times New Roman"/>
      <family val="1"/>
    </font>
    <font>
      <sz val="14"/>
      <color indexed="31"/>
      <name val="Times New Roman"/>
      <family val="1"/>
    </font>
    <font>
      <b/>
      <sz val="14"/>
      <color indexed="16"/>
      <name val="Times New Roman"/>
      <family val="1"/>
    </font>
    <font>
      <sz val="12"/>
      <color indexed="8"/>
      <name val="Times New Roman"/>
      <family val="1"/>
    </font>
    <font>
      <b/>
      <sz val="12"/>
      <name val="Times New Roman"/>
      <family val="1"/>
    </font>
    <font>
      <sz val="12"/>
      <name val="Times New Roman"/>
      <family val="1"/>
    </font>
    <font>
      <sz val="12"/>
      <color indexed="8"/>
      <name val="Book Antiqu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8"/>
      <name val="Segoe UI"/>
      <family val="2"/>
    </font>
    <font>
      <sz val="10"/>
      <color theme="1"/>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2"/>
      <color theme="1"/>
      <name val="Times New Roman"/>
      <family val="1"/>
    </font>
    <font>
      <sz val="12"/>
      <color theme="1"/>
      <name val="Book Antiqua"/>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style="thin"/>
      <top style="thin"/>
      <bottom style="thin"/>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right style="thin"/>
      <top>
        <color indexed="63"/>
      </top>
      <bottom style="thin"/>
    </border>
    <border>
      <left>
        <color indexed="63"/>
      </left>
      <right style="thin">
        <color indexed="8"/>
      </right>
      <top style="thin">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color indexed="8"/>
      </right>
      <top style="thin">
        <color indexed="8"/>
      </top>
      <bottom style="thin">
        <color indexed="8"/>
      </bottom>
    </border>
  </borders>
  <cellStyleXfs count="71">
    <xf numFmtId="0" fontId="0" fillId="0" borderId="0">
      <alignment/>
      <protection/>
    </xf>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45" fillId="0" borderId="0" applyFont="0" applyFill="0" applyBorder="0" applyAlignment="0" applyProtection="0"/>
    <xf numFmtId="41" fontId="45" fillId="0" borderId="0" applyFont="0" applyFill="0" applyBorder="0" applyAlignment="0" applyProtection="0"/>
    <xf numFmtId="44" fontId="45" fillId="0" borderId="0" applyFont="0" applyFill="0" applyBorder="0" applyAlignment="0" applyProtection="0"/>
    <xf numFmtId="42" fontId="45" fillId="0" borderId="0" applyFon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46" fillId="0" borderId="0">
      <alignment/>
      <protection/>
    </xf>
    <xf numFmtId="0" fontId="0" fillId="32" borderId="7" applyNumberFormat="0" applyFont="0" applyAlignment="0" applyProtection="0"/>
    <xf numFmtId="0" fontId="59" fillId="27" borderId="8" applyNumberFormat="0" applyAlignment="0" applyProtection="0"/>
    <xf numFmtId="9" fontId="45" fillId="0" borderId="0" applyFont="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84">
    <xf numFmtId="0" fontId="0" fillId="0" borderId="0" xfId="0" applyAlignment="1">
      <alignment/>
    </xf>
    <xf numFmtId="0" fontId="0" fillId="0" borderId="0" xfId="56">
      <alignment/>
      <protection/>
    </xf>
    <xf numFmtId="0" fontId="2" fillId="0" borderId="0" xfId="59">
      <alignment/>
      <protection/>
    </xf>
    <xf numFmtId="0" fontId="3" fillId="0" borderId="0" xfId="56" applyFont="1">
      <alignment/>
      <protection/>
    </xf>
    <xf numFmtId="0" fontId="5" fillId="0" borderId="0" xfId="56" applyFont="1" applyAlignment="1">
      <alignment vertical="center"/>
      <protection/>
    </xf>
    <xf numFmtId="0" fontId="6" fillId="0" borderId="0" xfId="56" applyFont="1" applyAlignment="1" applyProtection="1">
      <alignment vertical="center"/>
      <protection locked="0"/>
    </xf>
    <xf numFmtId="0" fontId="6" fillId="0" borderId="0" xfId="56" applyFont="1" applyAlignment="1">
      <alignment vertical="center"/>
      <protection/>
    </xf>
    <xf numFmtId="0" fontId="7" fillId="0" borderId="0" xfId="59" applyFont="1" applyAlignment="1">
      <alignment horizontal="center" vertical="center"/>
      <protection/>
    </xf>
    <xf numFmtId="0" fontId="8" fillId="0" borderId="0" xfId="56" applyFont="1" applyAlignment="1">
      <alignment vertical="center"/>
      <protection/>
    </xf>
    <xf numFmtId="0" fontId="10" fillId="0" borderId="0" xfId="56" applyFont="1" applyAlignment="1">
      <alignment horizontal="left"/>
      <protection/>
    </xf>
    <xf numFmtId="0" fontId="11" fillId="0" borderId="0" xfId="56" applyFont="1" applyAlignment="1">
      <alignment horizontal="left"/>
      <protection/>
    </xf>
    <xf numFmtId="0" fontId="5" fillId="0" borderId="0" xfId="56" applyFont="1" applyAlignment="1" applyProtection="1">
      <alignment vertical="center"/>
      <protection locked="0"/>
    </xf>
    <xf numFmtId="0" fontId="8" fillId="0" borderId="10" xfId="56" applyFont="1" applyBorder="1" applyAlignment="1">
      <alignment horizontal="center" vertical="top" wrapText="1"/>
      <protection/>
    </xf>
    <xf numFmtId="0" fontId="5" fillId="0" borderId="0" xfId="56" applyFont="1">
      <alignment/>
      <protection/>
    </xf>
    <xf numFmtId="0" fontId="6" fillId="0" borderId="0" xfId="56" applyFont="1">
      <alignment/>
      <protection/>
    </xf>
    <xf numFmtId="0" fontId="8" fillId="0" borderId="11" xfId="59" applyFont="1" applyBorder="1" applyAlignment="1">
      <alignment horizontal="center" vertical="top" wrapText="1"/>
      <protection/>
    </xf>
    <xf numFmtId="0" fontId="14" fillId="0" borderId="10" xfId="59" applyFont="1" applyBorder="1" applyAlignment="1">
      <alignment vertical="top" wrapText="1"/>
      <protection/>
    </xf>
    <xf numFmtId="0" fontId="5" fillId="0" borderId="0" xfId="56" applyFont="1" applyAlignment="1">
      <alignment vertical="top"/>
      <protection/>
    </xf>
    <xf numFmtId="0" fontId="6" fillId="0" borderId="0" xfId="56" applyFont="1" applyAlignment="1">
      <alignment vertical="top"/>
      <protection/>
    </xf>
    <xf numFmtId="0" fontId="8" fillId="0" borderId="12" xfId="59" applyFont="1" applyBorder="1" applyAlignment="1">
      <alignment horizontal="left" vertical="top"/>
      <protection/>
    </xf>
    <xf numFmtId="0" fontId="8" fillId="0" borderId="11" xfId="56" applyFont="1" applyBorder="1" applyAlignment="1">
      <alignment horizontal="center" vertical="top" wrapText="1"/>
      <protection/>
    </xf>
    <xf numFmtId="0" fontId="8" fillId="0" borderId="13" xfId="56" applyFont="1" applyBorder="1" applyAlignment="1">
      <alignment horizontal="center" vertical="top" wrapText="1"/>
      <protection/>
    </xf>
    <xf numFmtId="0" fontId="8" fillId="0" borderId="14" xfId="56" applyFont="1" applyBorder="1" applyAlignment="1">
      <alignment horizontal="center" vertical="top" wrapText="1"/>
      <protection/>
    </xf>
    <xf numFmtId="0" fontId="8" fillId="0" borderId="15" xfId="59" applyFont="1" applyBorder="1" applyAlignment="1">
      <alignment horizontal="left" vertical="top"/>
      <protection/>
    </xf>
    <xf numFmtId="0" fontId="8" fillId="0" borderId="16" xfId="59" applyFont="1" applyBorder="1" applyAlignment="1">
      <alignment horizontal="left" vertical="top"/>
      <protection/>
    </xf>
    <xf numFmtId="0" fontId="7" fillId="0" borderId="0" xfId="59" applyFont="1" applyFill="1" applyAlignment="1">
      <alignment horizontal="center" vertical="center"/>
      <protection/>
    </xf>
    <xf numFmtId="0" fontId="5" fillId="0" borderId="14" xfId="0" applyFont="1" applyFill="1" applyBorder="1" applyAlignment="1">
      <alignment horizontal="center" vertical="top"/>
    </xf>
    <xf numFmtId="0" fontId="8" fillId="0" borderId="15" xfId="59" applyFont="1" applyFill="1" applyBorder="1" applyAlignment="1">
      <alignment horizontal="left" vertical="top" wrapText="1"/>
      <protection/>
    </xf>
    <xf numFmtId="0" fontId="8" fillId="0" borderId="10" xfId="56" applyFont="1" applyFill="1" applyBorder="1" applyAlignment="1">
      <alignment horizontal="center" vertical="top" wrapText="1"/>
      <protection/>
    </xf>
    <xf numFmtId="0" fontId="20" fillId="0" borderId="17" xfId="59" applyFont="1" applyBorder="1" applyAlignment="1">
      <alignment horizontal="left" vertical="top"/>
      <protection/>
    </xf>
    <xf numFmtId="0" fontId="21" fillId="0" borderId="18" xfId="59" applyFont="1" applyBorder="1" applyAlignment="1">
      <alignment vertical="top"/>
      <protection/>
    </xf>
    <xf numFmtId="0" fontId="20" fillId="0" borderId="19" xfId="59" applyFont="1" applyBorder="1" applyAlignment="1">
      <alignment horizontal="left" vertical="top"/>
      <protection/>
    </xf>
    <xf numFmtId="0" fontId="22" fillId="0" borderId="11" xfId="56" applyFont="1" applyBorder="1" applyAlignment="1">
      <alignment vertical="top"/>
      <protection/>
    </xf>
    <xf numFmtId="10" fontId="23" fillId="33" borderId="10" xfId="67" applyNumberFormat="1" applyFont="1" applyFill="1" applyBorder="1" applyAlignment="1" applyProtection="1">
      <alignment horizontal="center" vertical="center"/>
      <protection locked="0"/>
    </xf>
    <xf numFmtId="0" fontId="21" fillId="0" borderId="0" xfId="59" applyFont="1" applyAlignment="1">
      <alignment horizontal="center" vertical="top"/>
      <protection/>
    </xf>
    <xf numFmtId="0" fontId="18" fillId="0" borderId="20" xfId="59" applyFont="1" applyBorder="1" applyAlignment="1">
      <alignment horizontal="center" vertical="top"/>
      <protection/>
    </xf>
    <xf numFmtId="0" fontId="21" fillId="0" borderId="20" xfId="59" applyFont="1" applyBorder="1" applyAlignment="1">
      <alignment horizontal="center" vertical="top"/>
      <protection/>
    </xf>
    <xf numFmtId="0" fontId="21" fillId="0" borderId="0" xfId="56" applyFont="1" applyAlignment="1">
      <alignment horizontal="center" vertical="top"/>
      <protection/>
    </xf>
    <xf numFmtId="2" fontId="18" fillId="0" borderId="16" xfId="59" applyNumberFormat="1" applyFont="1" applyFill="1" applyBorder="1" applyAlignment="1">
      <alignment horizontal="center" vertical="top"/>
      <protection/>
    </xf>
    <xf numFmtId="2" fontId="18" fillId="0" borderId="21" xfId="59" applyNumberFormat="1" applyFont="1" applyBorder="1" applyAlignment="1">
      <alignment horizontal="center" vertical="top"/>
      <protection/>
    </xf>
    <xf numFmtId="0" fontId="21" fillId="0" borderId="22" xfId="59" applyFont="1" applyBorder="1" applyAlignment="1">
      <alignment horizontal="center" vertical="top" wrapText="1"/>
      <protection/>
    </xf>
    <xf numFmtId="0" fontId="18" fillId="0" borderId="10" xfId="59" applyFont="1" applyFill="1" applyBorder="1" applyAlignment="1" applyProtection="1">
      <alignment horizontal="center" vertical="center" wrapText="1"/>
      <protection locked="0"/>
    </xf>
    <xf numFmtId="0" fontId="23" fillId="33" borderId="10" xfId="59" applyFont="1" applyFill="1" applyBorder="1" applyAlignment="1" applyProtection="1">
      <alignment horizontal="center" vertical="center" wrapText="1"/>
      <protection locked="0"/>
    </xf>
    <xf numFmtId="0" fontId="22" fillId="0" borderId="10" xfId="59" applyFont="1" applyBorder="1" applyAlignment="1">
      <alignment horizontal="center" vertical="top"/>
      <protection/>
    </xf>
    <xf numFmtId="0" fontId="21" fillId="0" borderId="10" xfId="56" applyFont="1" applyBorder="1" applyAlignment="1">
      <alignment horizontal="center" vertical="top"/>
      <protection/>
    </xf>
    <xf numFmtId="0" fontId="18" fillId="0" borderId="10" xfId="59" applyFont="1" applyBorder="1" applyAlignment="1" applyProtection="1">
      <alignment horizontal="center" vertical="center" wrapText="1"/>
      <protection locked="0"/>
    </xf>
    <xf numFmtId="0" fontId="18" fillId="0" borderId="10" xfId="67" applyNumberFormat="1" applyFont="1" applyFill="1" applyBorder="1" applyAlignment="1" applyProtection="1">
      <alignment horizontal="center" vertical="center" wrapText="1"/>
      <protection locked="0"/>
    </xf>
    <xf numFmtId="0" fontId="18" fillId="0" borderId="10" xfId="59" applyFont="1" applyBorder="1" applyAlignment="1">
      <alignment horizontal="center" vertical="center" wrapText="1"/>
      <protection/>
    </xf>
    <xf numFmtId="2" fontId="19" fillId="0" borderId="12" xfId="59" applyNumberFormat="1" applyFont="1" applyFill="1" applyBorder="1" applyAlignment="1">
      <alignment horizontal="center" vertical="top"/>
      <protection/>
    </xf>
    <xf numFmtId="2" fontId="18" fillId="0" borderId="23" xfId="59" applyNumberFormat="1" applyFont="1" applyBorder="1" applyAlignment="1">
      <alignment horizontal="center" vertical="top"/>
      <protection/>
    </xf>
    <xf numFmtId="0" fontId="21" fillId="0" borderId="12" xfId="59" applyFont="1" applyBorder="1" applyAlignment="1">
      <alignment horizontal="center" vertical="top" wrapText="1"/>
      <protection/>
    </xf>
    <xf numFmtId="0" fontId="63" fillId="0" borderId="14" xfId="0" applyFont="1" applyFill="1" applyBorder="1" applyAlignment="1">
      <alignment horizontal="center" vertical="center"/>
    </xf>
    <xf numFmtId="0" fontId="24" fillId="0" borderId="14" xfId="0" applyFont="1" applyFill="1" applyBorder="1" applyAlignment="1">
      <alignment horizontal="center" vertical="center"/>
    </xf>
    <xf numFmtId="0" fontId="24" fillId="0" borderId="14" xfId="0" applyFont="1" applyFill="1" applyBorder="1" applyAlignment="1">
      <alignment horizontal="center" vertical="center" wrapText="1"/>
    </xf>
    <xf numFmtId="2" fontId="24" fillId="0" borderId="14" xfId="0" applyNumberFormat="1" applyFont="1" applyFill="1" applyBorder="1" applyAlignment="1">
      <alignment horizontal="center" vertical="center"/>
    </xf>
    <xf numFmtId="2" fontId="25" fillId="0" borderId="14" xfId="59" applyNumberFormat="1" applyFont="1" applyBorder="1" applyAlignment="1">
      <alignment horizontal="center" vertical="center"/>
      <protection/>
    </xf>
    <xf numFmtId="0" fontId="26" fillId="0" borderId="14" xfId="59" applyFont="1" applyBorder="1" applyAlignment="1">
      <alignment horizontal="center" vertical="center" wrapText="1"/>
      <protection/>
    </xf>
    <xf numFmtId="0" fontId="64" fillId="0" borderId="14" xfId="0" applyFont="1" applyFill="1" applyBorder="1" applyAlignment="1">
      <alignment horizontal="left" vertical="top" wrapText="1"/>
    </xf>
    <xf numFmtId="0" fontId="27" fillId="0" borderId="14" xfId="0" applyFont="1" applyFill="1" applyBorder="1" applyAlignment="1">
      <alignment horizontal="justify" vertical="top" wrapText="1"/>
    </xf>
    <xf numFmtId="0" fontId="6" fillId="0" borderId="0" xfId="56" applyFont="1" applyAlignment="1">
      <alignment vertical="top" wrapText="1"/>
      <protection/>
    </xf>
    <xf numFmtId="2" fontId="25" fillId="0" borderId="14" xfId="56" applyNumberFormat="1" applyFont="1" applyFill="1" applyBorder="1" applyAlignment="1" applyProtection="1">
      <alignment horizontal="center" vertical="center"/>
      <protection locked="0"/>
    </xf>
    <xf numFmtId="2" fontId="26" fillId="0" borderId="14" xfId="59" applyNumberFormat="1" applyFont="1" applyFill="1" applyBorder="1" applyAlignment="1">
      <alignment horizontal="center" vertical="center"/>
      <protection/>
    </xf>
    <xf numFmtId="2" fontId="26" fillId="0" borderId="14" xfId="56" applyNumberFormat="1" applyFont="1" applyFill="1" applyBorder="1" applyAlignment="1">
      <alignment horizontal="center" vertical="center"/>
      <protection/>
    </xf>
    <xf numFmtId="2" fontId="25" fillId="33" borderId="14" xfId="56" applyNumberFormat="1" applyFont="1" applyFill="1" applyBorder="1" applyAlignment="1" applyProtection="1">
      <alignment horizontal="center" vertical="center"/>
      <protection locked="0"/>
    </xf>
    <xf numFmtId="2" fontId="25" fillId="0" borderId="14" xfId="56" applyNumberFormat="1" applyFont="1" applyBorder="1" applyAlignment="1" applyProtection="1">
      <alignment horizontal="center" vertical="center"/>
      <protection locked="0"/>
    </xf>
    <xf numFmtId="2" fontId="25" fillId="0" borderId="14" xfId="56" applyNumberFormat="1" applyFont="1" applyBorder="1" applyAlignment="1" applyProtection="1">
      <alignment horizontal="center" vertical="center" wrapText="1"/>
      <protection locked="0"/>
    </xf>
    <xf numFmtId="2" fontId="25" fillId="0" borderId="14" xfId="58" applyNumberFormat="1" applyFont="1" applyBorder="1" applyAlignment="1">
      <alignment horizontal="center" vertical="center"/>
      <protection/>
    </xf>
    <xf numFmtId="0" fontId="8" fillId="0" borderId="24" xfId="56" applyFont="1" applyFill="1" applyBorder="1" applyAlignment="1">
      <alignment horizontal="center" vertical="top"/>
      <protection/>
    </xf>
    <xf numFmtId="0" fontId="8" fillId="0" borderId="25" xfId="56" applyFont="1" applyFill="1" applyBorder="1" applyAlignment="1">
      <alignment horizontal="center" vertical="top"/>
      <protection/>
    </xf>
    <xf numFmtId="0" fontId="8" fillId="0" borderId="25" xfId="56" applyFont="1" applyBorder="1" applyAlignment="1">
      <alignment horizontal="center" vertical="top"/>
      <protection/>
    </xf>
    <xf numFmtId="0" fontId="8" fillId="0" borderId="26" xfId="56" applyFont="1" applyBorder="1" applyAlignment="1">
      <alignment horizontal="center" vertical="top"/>
      <protection/>
    </xf>
    <xf numFmtId="0" fontId="15" fillId="0" borderId="15" xfId="59" applyFont="1" applyBorder="1" applyAlignment="1">
      <alignment horizontal="center" vertical="top" wrapText="1"/>
      <protection/>
    </xf>
    <xf numFmtId="0" fontId="15" fillId="0" borderId="19" xfId="59" applyFont="1" applyBorder="1" applyAlignment="1">
      <alignment horizontal="center" vertical="top" wrapText="1"/>
      <protection/>
    </xf>
    <xf numFmtId="0" fontId="15" fillId="0" borderId="27" xfId="59" applyFont="1" applyBorder="1" applyAlignment="1">
      <alignment horizontal="center" vertical="top" wrapText="1"/>
      <protection/>
    </xf>
    <xf numFmtId="0" fontId="8" fillId="33" borderId="12" xfId="59" applyFont="1" applyFill="1" applyBorder="1" applyAlignment="1" applyProtection="1">
      <alignment horizontal="left" vertical="top"/>
      <protection locked="0"/>
    </xf>
    <xf numFmtId="0" fontId="12" fillId="0" borderId="12" xfId="56" applyFont="1" applyFill="1" applyBorder="1" applyAlignment="1">
      <alignment horizontal="center" vertical="center" wrapText="1"/>
      <protection/>
    </xf>
    <xf numFmtId="0" fontId="12" fillId="0" borderId="12" xfId="56" applyFont="1" applyBorder="1" applyAlignment="1">
      <alignment horizontal="center" vertical="center" wrapText="1"/>
      <protection/>
    </xf>
    <xf numFmtId="0" fontId="4" fillId="0" borderId="0" xfId="56" applyFont="1" applyAlignment="1">
      <alignment horizontal="right" vertical="top"/>
      <protection/>
    </xf>
    <xf numFmtId="0" fontId="9" fillId="0" borderId="0" xfId="56" applyFont="1" applyFill="1" applyAlignment="1">
      <alignment horizontal="left" vertical="center" wrapText="1"/>
      <protection/>
    </xf>
    <xf numFmtId="0" fontId="9" fillId="0" borderId="0" xfId="56" applyFont="1" applyAlignment="1">
      <alignment horizontal="left" vertical="center" wrapText="1"/>
      <protection/>
    </xf>
    <xf numFmtId="0" fontId="11" fillId="0" borderId="20" xfId="56" applyFont="1" applyFill="1" applyBorder="1" applyAlignment="1" applyProtection="1">
      <alignment horizontal="center" wrapText="1"/>
      <protection locked="0"/>
    </xf>
    <xf numFmtId="0" fontId="11" fillId="0" borderId="20" xfId="56" applyFont="1" applyBorder="1" applyAlignment="1" applyProtection="1">
      <alignment horizontal="center" wrapText="1"/>
      <protection locked="0"/>
    </xf>
    <xf numFmtId="0" fontId="16" fillId="0" borderId="0" xfId="0" applyFont="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72"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d.docs.live.net/Users\gepadmin\Desktop\BOQ_itemrate_turnkey.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d.docs.live.net/Users\gepadmin\Desktop\V4\V4_BOQ_AllinOne.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s://d.docs.live.net/cb74f36a7c228f96/Desktop/Minor%20Electrical/DJAC%2009.08.2023\V4_BOQ_AllinOn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pageSetUpPr fitToPage="1"/>
  </sheetPr>
  <dimension ref="A1:IE69"/>
  <sheetViews>
    <sheetView showGridLines="0" zoomScale="77" zoomScaleNormal="77" zoomScalePageLayoutView="0" workbookViewId="0" topLeftCell="A1">
      <selection activeCell="E16" sqref="E16"/>
    </sheetView>
  </sheetViews>
  <sheetFormatPr defaultColWidth="9.140625" defaultRowHeight="15"/>
  <cols>
    <col min="1" max="1" width="9.57421875" style="1" customWidth="1"/>
    <col min="2" max="2" width="64.57421875" style="1" customWidth="1"/>
    <col min="3" max="3" width="26.140625" style="1" hidden="1" customWidth="1"/>
    <col min="4" max="4" width="14.421875" style="1" customWidth="1"/>
    <col min="5" max="5" width="13.7109375" style="1" customWidth="1"/>
    <col min="6" max="6" width="15.57421875" style="1" customWidth="1"/>
    <col min="7" max="13" width="9.140625" style="1" hidden="1" customWidth="1"/>
    <col min="14" max="14" width="9.140625" style="2" hidden="1" customWidth="1"/>
    <col min="15" max="52" width="9.140625" style="1" hidden="1" customWidth="1"/>
    <col min="53" max="53" width="22.140625" style="1" customWidth="1"/>
    <col min="54" max="54" width="24.00390625" style="1" hidden="1" customWidth="1"/>
    <col min="55" max="55" width="50.8515625" style="1" customWidth="1"/>
    <col min="56" max="57" width="9.140625" style="1" customWidth="1"/>
    <col min="58" max="58" width="12.28125" style="1" bestFit="1" customWidth="1"/>
    <col min="59" max="233" width="9.140625" style="1" customWidth="1"/>
    <col min="234" max="238" width="9.140625" style="3" customWidth="1"/>
    <col min="239" max="16384" width="9.140625" style="1" customWidth="1"/>
  </cols>
  <sheetData>
    <row r="1" spans="1:238" s="4" customFormat="1" ht="27" customHeight="1">
      <c r="A1" s="77" t="str">
        <f>B2&amp;" BoQ"</f>
        <v>Percentage BoQ</v>
      </c>
      <c r="B1" s="77"/>
      <c r="C1" s="77"/>
      <c r="D1" s="77"/>
      <c r="E1" s="77"/>
      <c r="F1" s="77"/>
      <c r="G1" s="77"/>
      <c r="H1" s="77"/>
      <c r="I1" s="77"/>
      <c r="J1" s="77"/>
      <c r="K1" s="77"/>
      <c r="L1" s="77"/>
      <c r="O1" s="5"/>
      <c r="P1" s="5"/>
      <c r="Q1" s="6"/>
      <c r="HZ1" s="6"/>
      <c r="IA1" s="6"/>
      <c r="IB1" s="6"/>
      <c r="IC1" s="6"/>
      <c r="ID1" s="6"/>
    </row>
    <row r="2" spans="1:17" s="4" customFormat="1" ht="25.5" customHeight="1" hidden="1">
      <c r="A2" s="7" t="s">
        <v>0</v>
      </c>
      <c r="B2" s="7" t="s">
        <v>1</v>
      </c>
      <c r="C2" s="7" t="s">
        <v>2</v>
      </c>
      <c r="D2" s="25" t="s">
        <v>3</v>
      </c>
      <c r="E2" s="7" t="s">
        <v>4</v>
      </c>
      <c r="J2" s="8"/>
      <c r="K2" s="8"/>
      <c r="L2" s="8"/>
      <c r="O2" s="5"/>
      <c r="P2" s="5"/>
      <c r="Q2" s="6"/>
    </row>
    <row r="3" spans="1:238" s="4" customFormat="1" ht="30" customHeight="1" hidden="1">
      <c r="A3" s="4" t="s">
        <v>5</v>
      </c>
      <c r="C3" s="4" t="s">
        <v>6</v>
      </c>
      <c r="HZ3" s="6"/>
      <c r="IA3" s="6"/>
      <c r="IB3" s="6"/>
      <c r="IC3" s="6"/>
      <c r="ID3" s="6"/>
    </row>
    <row r="4" spans="1:238" s="9" customFormat="1" ht="30.75" customHeight="1">
      <c r="A4" s="78" t="s">
        <v>49</v>
      </c>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HZ4" s="10"/>
      <c r="IA4" s="10"/>
      <c r="IB4" s="10"/>
      <c r="IC4" s="10"/>
      <c r="ID4" s="10"/>
    </row>
    <row r="5" spans="1:238" s="9" customFormat="1" ht="38.25" customHeight="1">
      <c r="A5" s="78" t="s">
        <v>109</v>
      </c>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HZ5" s="10"/>
      <c r="IA5" s="10"/>
      <c r="IB5" s="10"/>
      <c r="IC5" s="10"/>
      <c r="ID5" s="10"/>
    </row>
    <row r="6" spans="1:238" s="9" customFormat="1" ht="30.75" customHeight="1">
      <c r="A6" s="78" t="s">
        <v>110</v>
      </c>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HZ6" s="10"/>
      <c r="IA6" s="10"/>
      <c r="IB6" s="10"/>
      <c r="IC6" s="10"/>
      <c r="ID6" s="10"/>
    </row>
    <row r="7" spans="1:238" s="9" customFormat="1" ht="29.25" customHeight="1" hidden="1">
      <c r="A7" s="80" t="s">
        <v>7</v>
      </c>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HZ7" s="10"/>
      <c r="IA7" s="10"/>
      <c r="IB7" s="10"/>
      <c r="IC7" s="10"/>
      <c r="ID7" s="10"/>
    </row>
    <row r="8" spans="1:238" s="11" customFormat="1" ht="105">
      <c r="A8" s="27" t="s">
        <v>39</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HZ8" s="5"/>
      <c r="IA8" s="5"/>
      <c r="IB8" s="5"/>
      <c r="IC8" s="5"/>
      <c r="ID8" s="5"/>
    </row>
    <row r="9" spans="1:238" s="4" customFormat="1" ht="61.5" customHeight="1">
      <c r="A9" s="75" t="s">
        <v>50</v>
      </c>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HZ9" s="6"/>
      <c r="IA9" s="6"/>
      <c r="IB9" s="6"/>
      <c r="IC9" s="6"/>
      <c r="ID9" s="6"/>
    </row>
    <row r="10" spans="1:238" s="13" customFormat="1" ht="18.75" customHeight="1">
      <c r="A10" s="28" t="s">
        <v>8</v>
      </c>
      <c r="B10" s="12" t="s">
        <v>9</v>
      </c>
      <c r="C10" s="12" t="s">
        <v>9</v>
      </c>
      <c r="D10" s="12" t="s">
        <v>8</v>
      </c>
      <c r="E10" s="12" t="s">
        <v>9</v>
      </c>
      <c r="F10" s="12" t="s">
        <v>10</v>
      </c>
      <c r="G10" s="12" t="s">
        <v>10</v>
      </c>
      <c r="H10" s="12" t="s">
        <v>11</v>
      </c>
      <c r="I10" s="12" t="s">
        <v>9</v>
      </c>
      <c r="J10" s="12" t="s">
        <v>8</v>
      </c>
      <c r="K10" s="12" t="s">
        <v>12</v>
      </c>
      <c r="L10" s="12" t="s">
        <v>9</v>
      </c>
      <c r="M10" s="12" t="s">
        <v>8</v>
      </c>
      <c r="N10" s="12" t="s">
        <v>10</v>
      </c>
      <c r="O10" s="12" t="s">
        <v>10</v>
      </c>
      <c r="P10" s="12" t="s">
        <v>10</v>
      </c>
      <c r="Q10" s="12" t="s">
        <v>10</v>
      </c>
      <c r="R10" s="12" t="s">
        <v>11</v>
      </c>
      <c r="S10" s="12" t="s">
        <v>11</v>
      </c>
      <c r="T10" s="12" t="s">
        <v>10</v>
      </c>
      <c r="U10" s="12" t="s">
        <v>10</v>
      </c>
      <c r="V10" s="12" t="s">
        <v>10</v>
      </c>
      <c r="W10" s="12" t="s">
        <v>10</v>
      </c>
      <c r="X10" s="12" t="s">
        <v>11</v>
      </c>
      <c r="Y10" s="12" t="s">
        <v>11</v>
      </c>
      <c r="Z10" s="12" t="s">
        <v>10</v>
      </c>
      <c r="AA10" s="12" t="s">
        <v>10</v>
      </c>
      <c r="AB10" s="12" t="s">
        <v>10</v>
      </c>
      <c r="AC10" s="12" t="s">
        <v>10</v>
      </c>
      <c r="AD10" s="12" t="s">
        <v>11</v>
      </c>
      <c r="AE10" s="12" t="s">
        <v>11</v>
      </c>
      <c r="AF10" s="12" t="s">
        <v>10</v>
      </c>
      <c r="AG10" s="12" t="s">
        <v>10</v>
      </c>
      <c r="AH10" s="12" t="s">
        <v>10</v>
      </c>
      <c r="AI10" s="12" t="s">
        <v>10</v>
      </c>
      <c r="AJ10" s="12" t="s">
        <v>11</v>
      </c>
      <c r="AK10" s="12" t="s">
        <v>11</v>
      </c>
      <c r="AL10" s="12" t="s">
        <v>10</v>
      </c>
      <c r="AM10" s="12" t="s">
        <v>10</v>
      </c>
      <c r="AN10" s="12" t="s">
        <v>10</v>
      </c>
      <c r="AO10" s="12" t="s">
        <v>10</v>
      </c>
      <c r="AP10" s="12" t="s">
        <v>11</v>
      </c>
      <c r="AQ10" s="12" t="s">
        <v>11</v>
      </c>
      <c r="AR10" s="12" t="s">
        <v>10</v>
      </c>
      <c r="AS10" s="12" t="s">
        <v>10</v>
      </c>
      <c r="AT10" s="12" t="s">
        <v>8</v>
      </c>
      <c r="AU10" s="12" t="s">
        <v>8</v>
      </c>
      <c r="AV10" s="12" t="s">
        <v>11</v>
      </c>
      <c r="AW10" s="12" t="s">
        <v>11</v>
      </c>
      <c r="AX10" s="12" t="s">
        <v>8</v>
      </c>
      <c r="AY10" s="12" t="s">
        <v>8</v>
      </c>
      <c r="AZ10" s="12" t="s">
        <v>13</v>
      </c>
      <c r="BA10" s="12" t="s">
        <v>8</v>
      </c>
      <c r="BB10" s="12" t="s">
        <v>8</v>
      </c>
      <c r="BC10" s="12" t="s">
        <v>9</v>
      </c>
      <c r="HZ10" s="14"/>
      <c r="IA10" s="14"/>
      <c r="IB10" s="14"/>
      <c r="IC10" s="14"/>
      <c r="ID10" s="14"/>
    </row>
    <row r="11" spans="1:238" s="13" customFormat="1" ht="67.5" customHeight="1">
      <c r="A11" s="28" t="s">
        <v>14</v>
      </c>
      <c r="B11" s="12" t="s">
        <v>15</v>
      </c>
      <c r="C11" s="12" t="s">
        <v>16</v>
      </c>
      <c r="D11" s="12" t="s">
        <v>17</v>
      </c>
      <c r="E11" s="12" t="s">
        <v>18</v>
      </c>
      <c r="F11" s="12" t="s">
        <v>40</v>
      </c>
      <c r="G11" s="12"/>
      <c r="H11" s="12"/>
      <c r="I11" s="12" t="s">
        <v>19</v>
      </c>
      <c r="J11" s="12" t="s">
        <v>20</v>
      </c>
      <c r="K11" s="12" t="s">
        <v>21</v>
      </c>
      <c r="L11" s="12" t="s">
        <v>22</v>
      </c>
      <c r="M11" s="15" t="s">
        <v>23</v>
      </c>
      <c r="N11" s="12" t="s">
        <v>24</v>
      </c>
      <c r="O11" s="12" t="s">
        <v>25</v>
      </c>
      <c r="P11" s="12" t="s">
        <v>26</v>
      </c>
      <c r="Q11" s="12" t="s">
        <v>27</v>
      </c>
      <c r="R11" s="12"/>
      <c r="S11" s="12"/>
      <c r="T11" s="12" t="s">
        <v>28</v>
      </c>
      <c r="U11" s="12" t="s">
        <v>29</v>
      </c>
      <c r="V11" s="12" t="s">
        <v>30</v>
      </c>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6" t="s">
        <v>44</v>
      </c>
      <c r="BB11" s="16" t="s">
        <v>31</v>
      </c>
      <c r="BC11" s="16" t="s">
        <v>32</v>
      </c>
      <c r="HZ11" s="14"/>
      <c r="IA11" s="14"/>
      <c r="IB11" s="14"/>
      <c r="IC11" s="14"/>
      <c r="ID11" s="14"/>
    </row>
    <row r="12" spans="1:238" s="13" customFormat="1" ht="15">
      <c r="A12" s="28">
        <v>1</v>
      </c>
      <c r="B12" s="12">
        <v>2</v>
      </c>
      <c r="C12" s="20">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2">
        <v>7</v>
      </c>
      <c r="BB12" s="22">
        <v>54</v>
      </c>
      <c r="BC12" s="22">
        <v>8</v>
      </c>
      <c r="HZ12" s="14"/>
      <c r="IA12" s="14"/>
      <c r="IB12" s="14"/>
      <c r="IC12" s="14"/>
      <c r="ID12" s="14"/>
    </row>
    <row r="13" spans="1:238" s="17" customFormat="1" ht="84.75" customHeight="1">
      <c r="A13" s="26">
        <v>1</v>
      </c>
      <c r="B13" s="57" t="s">
        <v>51</v>
      </c>
      <c r="C13" s="51" t="s">
        <v>42</v>
      </c>
      <c r="D13" s="67"/>
      <c r="E13" s="68"/>
      <c r="F13" s="68"/>
      <c r="G13" s="68"/>
      <c r="H13" s="68"/>
      <c r="I13" s="68"/>
      <c r="J13" s="68"/>
      <c r="K13" s="68"/>
      <c r="L13" s="68"/>
      <c r="M13" s="68"/>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70"/>
      <c r="HV13" s="17">
        <v>1.01</v>
      </c>
      <c r="HW13" s="17" t="s">
        <v>45</v>
      </c>
      <c r="HX13" s="17" t="s">
        <v>42</v>
      </c>
      <c r="HZ13" s="18"/>
      <c r="IA13" s="18">
        <v>1</v>
      </c>
      <c r="IB13" s="59" t="s">
        <v>51</v>
      </c>
      <c r="IC13" s="18" t="s">
        <v>42</v>
      </c>
      <c r="ID13" s="18"/>
    </row>
    <row r="14" spans="1:239" s="17" customFormat="1" ht="15.75">
      <c r="A14" s="26">
        <v>2</v>
      </c>
      <c r="B14" s="57" t="s">
        <v>52</v>
      </c>
      <c r="C14" s="51" t="s">
        <v>43</v>
      </c>
      <c r="D14" s="52">
        <v>100</v>
      </c>
      <c r="E14" s="53" t="s">
        <v>104</v>
      </c>
      <c r="F14" s="54">
        <v>83.3</v>
      </c>
      <c r="G14" s="60"/>
      <c r="H14" s="60"/>
      <c r="I14" s="61" t="s">
        <v>33</v>
      </c>
      <c r="J14" s="62">
        <f>IF(I14="Less(-)",-1,1)</f>
        <v>1</v>
      </c>
      <c r="K14" s="60" t="s">
        <v>34</v>
      </c>
      <c r="L14" s="60" t="s">
        <v>4</v>
      </c>
      <c r="M14" s="63"/>
      <c r="N14" s="64"/>
      <c r="O14" s="64"/>
      <c r="P14" s="65"/>
      <c r="Q14" s="64"/>
      <c r="R14" s="64"/>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55">
        <f>ROUND(total_amount_ba($B$2,$D$2,D14,F14,J14,K14,M14),0)</f>
        <v>8330</v>
      </c>
      <c r="BB14" s="66">
        <f>BA14+SUM(N14:AZ14)</f>
        <v>8330</v>
      </c>
      <c r="BC14" s="56" t="str">
        <f>SpellNumber(L14,BB14)</f>
        <v>INR  Eight Thousand Three Hundred &amp; Thirty  Only</v>
      </c>
      <c r="HV14" s="17">
        <v>1.02</v>
      </c>
      <c r="HW14" s="17" t="s">
        <v>46</v>
      </c>
      <c r="HX14" s="17" t="s">
        <v>43</v>
      </c>
      <c r="HZ14" s="18"/>
      <c r="IA14" s="18">
        <v>2</v>
      </c>
      <c r="IB14" s="18" t="s">
        <v>52</v>
      </c>
      <c r="IC14" s="18" t="s">
        <v>43</v>
      </c>
      <c r="ID14" s="18">
        <v>100</v>
      </c>
      <c r="IE14" s="17" t="s">
        <v>104</v>
      </c>
    </row>
    <row r="15" spans="1:239" s="17" customFormat="1" ht="31.5">
      <c r="A15" s="26">
        <v>3</v>
      </c>
      <c r="B15" s="57" t="s">
        <v>53</v>
      </c>
      <c r="C15" s="51" t="s">
        <v>111</v>
      </c>
      <c r="D15" s="52">
        <v>300</v>
      </c>
      <c r="E15" s="53" t="s">
        <v>104</v>
      </c>
      <c r="F15" s="54">
        <v>180.62</v>
      </c>
      <c r="G15" s="60"/>
      <c r="H15" s="60"/>
      <c r="I15" s="61" t="s">
        <v>33</v>
      </c>
      <c r="J15" s="62">
        <f aca="true" t="shared" si="0" ref="J15:J66">IF(I15="Less(-)",-1,1)</f>
        <v>1</v>
      </c>
      <c r="K15" s="60" t="s">
        <v>34</v>
      </c>
      <c r="L15" s="60" t="s">
        <v>4</v>
      </c>
      <c r="M15" s="63"/>
      <c r="N15" s="64"/>
      <c r="O15" s="64"/>
      <c r="P15" s="65"/>
      <c r="Q15" s="64"/>
      <c r="R15" s="64"/>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55">
        <f aca="true" t="shared" si="1" ref="BA15:BA66">ROUND(total_amount_ba($B$2,$D$2,D15,F15,J15,K15,M15),0)</f>
        <v>54186</v>
      </c>
      <c r="BB15" s="66">
        <f aca="true" t="shared" si="2" ref="BB15:BB66">BA15+SUM(N15:AZ15)</f>
        <v>54186</v>
      </c>
      <c r="BC15" s="56" t="str">
        <f aca="true" t="shared" si="3" ref="BC15:BC66">SpellNumber(L15,BB15)</f>
        <v>INR  Fifty Four Thousand One Hundred &amp; Eighty Six  Only</v>
      </c>
      <c r="HZ15" s="18"/>
      <c r="IA15" s="18">
        <v>3</v>
      </c>
      <c r="IB15" s="18" t="s">
        <v>53</v>
      </c>
      <c r="IC15" s="18" t="s">
        <v>111</v>
      </c>
      <c r="ID15" s="18">
        <v>300</v>
      </c>
      <c r="IE15" s="17" t="s">
        <v>104</v>
      </c>
    </row>
    <row r="16" spans="1:239" s="17" customFormat="1" ht="31.5">
      <c r="A16" s="26">
        <v>4</v>
      </c>
      <c r="B16" s="57" t="s">
        <v>54</v>
      </c>
      <c r="C16" s="51" t="s">
        <v>112</v>
      </c>
      <c r="D16" s="52">
        <v>85</v>
      </c>
      <c r="E16" s="53" t="s">
        <v>104</v>
      </c>
      <c r="F16" s="54">
        <v>524.33</v>
      </c>
      <c r="G16" s="60"/>
      <c r="H16" s="60"/>
      <c r="I16" s="61" t="s">
        <v>33</v>
      </c>
      <c r="J16" s="62">
        <f t="shared" si="0"/>
        <v>1</v>
      </c>
      <c r="K16" s="60" t="s">
        <v>34</v>
      </c>
      <c r="L16" s="60" t="s">
        <v>4</v>
      </c>
      <c r="M16" s="63"/>
      <c r="N16" s="64"/>
      <c r="O16" s="64"/>
      <c r="P16" s="65"/>
      <c r="Q16" s="64"/>
      <c r="R16" s="64"/>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55">
        <f t="shared" si="1"/>
        <v>44568</v>
      </c>
      <c r="BB16" s="66">
        <f t="shared" si="2"/>
        <v>44568</v>
      </c>
      <c r="BC16" s="56" t="str">
        <f t="shared" si="3"/>
        <v>INR  Forty Four Thousand Five Hundred &amp; Sixty Eight  Only</v>
      </c>
      <c r="HZ16" s="18"/>
      <c r="IA16" s="18">
        <v>4</v>
      </c>
      <c r="IB16" s="18" t="s">
        <v>54</v>
      </c>
      <c r="IC16" s="18" t="s">
        <v>112</v>
      </c>
      <c r="ID16" s="18">
        <v>85</v>
      </c>
      <c r="IE16" s="17" t="s">
        <v>104</v>
      </c>
    </row>
    <row r="17" spans="1:239" s="17" customFormat="1" ht="31.5">
      <c r="A17" s="26">
        <v>5</v>
      </c>
      <c r="B17" s="57" t="s">
        <v>55</v>
      </c>
      <c r="C17" s="51" t="s">
        <v>113</v>
      </c>
      <c r="D17" s="52">
        <v>45</v>
      </c>
      <c r="E17" s="53" t="s">
        <v>105</v>
      </c>
      <c r="F17" s="54">
        <v>1524.77</v>
      </c>
      <c r="G17" s="60"/>
      <c r="H17" s="60"/>
      <c r="I17" s="61" t="s">
        <v>33</v>
      </c>
      <c r="J17" s="62">
        <f t="shared" si="0"/>
        <v>1</v>
      </c>
      <c r="K17" s="60" t="s">
        <v>34</v>
      </c>
      <c r="L17" s="60" t="s">
        <v>4</v>
      </c>
      <c r="M17" s="63"/>
      <c r="N17" s="64"/>
      <c r="O17" s="64"/>
      <c r="P17" s="65"/>
      <c r="Q17" s="64"/>
      <c r="R17" s="64"/>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55">
        <f t="shared" si="1"/>
        <v>68615</v>
      </c>
      <c r="BB17" s="66">
        <f t="shared" si="2"/>
        <v>68615</v>
      </c>
      <c r="BC17" s="56" t="str">
        <f t="shared" si="3"/>
        <v>INR  Sixty Eight Thousand Six Hundred &amp; Fifteen  Only</v>
      </c>
      <c r="HZ17" s="18"/>
      <c r="IA17" s="18">
        <v>5</v>
      </c>
      <c r="IB17" s="18" t="s">
        <v>55</v>
      </c>
      <c r="IC17" s="18" t="s">
        <v>113</v>
      </c>
      <c r="ID17" s="18">
        <v>45</v>
      </c>
      <c r="IE17" s="17" t="s">
        <v>105</v>
      </c>
    </row>
    <row r="18" spans="1:238" s="17" customFormat="1" ht="31.5">
      <c r="A18" s="26">
        <v>6</v>
      </c>
      <c r="B18" s="57" t="s">
        <v>56</v>
      </c>
      <c r="C18" s="51" t="s">
        <v>114</v>
      </c>
      <c r="D18" s="67"/>
      <c r="E18" s="68"/>
      <c r="F18" s="68"/>
      <c r="G18" s="68"/>
      <c r="H18" s="68"/>
      <c r="I18" s="68"/>
      <c r="J18" s="68"/>
      <c r="K18" s="68"/>
      <c r="L18" s="68"/>
      <c r="M18" s="68"/>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70"/>
      <c r="HZ18" s="18"/>
      <c r="IA18" s="18">
        <v>6</v>
      </c>
      <c r="IB18" s="18" t="s">
        <v>56</v>
      </c>
      <c r="IC18" s="18" t="s">
        <v>114</v>
      </c>
      <c r="ID18" s="18"/>
    </row>
    <row r="19" spans="1:239" s="17" customFormat="1" ht="31.5">
      <c r="A19" s="26">
        <v>7</v>
      </c>
      <c r="B19" s="57" t="s">
        <v>57</v>
      </c>
      <c r="C19" s="51" t="s">
        <v>115</v>
      </c>
      <c r="D19" s="52">
        <v>42</v>
      </c>
      <c r="E19" s="53" t="s">
        <v>106</v>
      </c>
      <c r="F19" s="54">
        <v>33.32</v>
      </c>
      <c r="G19" s="60"/>
      <c r="H19" s="60"/>
      <c r="I19" s="61" t="s">
        <v>33</v>
      </c>
      <c r="J19" s="62">
        <f t="shared" si="0"/>
        <v>1</v>
      </c>
      <c r="K19" s="60" t="s">
        <v>34</v>
      </c>
      <c r="L19" s="60" t="s">
        <v>4</v>
      </c>
      <c r="M19" s="63"/>
      <c r="N19" s="64"/>
      <c r="O19" s="64"/>
      <c r="P19" s="65"/>
      <c r="Q19" s="64"/>
      <c r="R19" s="64"/>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c r="BA19" s="55">
        <f t="shared" si="1"/>
        <v>1399</v>
      </c>
      <c r="BB19" s="66">
        <f t="shared" si="2"/>
        <v>1399</v>
      </c>
      <c r="BC19" s="56" t="str">
        <f t="shared" si="3"/>
        <v>INR  One Thousand Three Hundred &amp; Ninety Nine  Only</v>
      </c>
      <c r="HZ19" s="18"/>
      <c r="IA19" s="18">
        <v>7</v>
      </c>
      <c r="IB19" s="18" t="s">
        <v>57</v>
      </c>
      <c r="IC19" s="18" t="s">
        <v>115</v>
      </c>
      <c r="ID19" s="18">
        <v>42</v>
      </c>
      <c r="IE19" s="17" t="s">
        <v>106</v>
      </c>
    </row>
    <row r="20" spans="1:239" s="17" customFormat="1" ht="31.5">
      <c r="A20" s="26">
        <v>8</v>
      </c>
      <c r="B20" s="57" t="s">
        <v>58</v>
      </c>
      <c r="C20" s="51" t="s">
        <v>116</v>
      </c>
      <c r="D20" s="52">
        <v>60</v>
      </c>
      <c r="E20" s="53" t="s">
        <v>105</v>
      </c>
      <c r="F20" s="54">
        <v>228.85</v>
      </c>
      <c r="G20" s="60"/>
      <c r="H20" s="60"/>
      <c r="I20" s="61" t="s">
        <v>33</v>
      </c>
      <c r="J20" s="62">
        <f t="shared" si="0"/>
        <v>1</v>
      </c>
      <c r="K20" s="60" t="s">
        <v>34</v>
      </c>
      <c r="L20" s="60" t="s">
        <v>4</v>
      </c>
      <c r="M20" s="63"/>
      <c r="N20" s="64"/>
      <c r="O20" s="64"/>
      <c r="P20" s="65"/>
      <c r="Q20" s="64"/>
      <c r="R20" s="64"/>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55">
        <f t="shared" si="1"/>
        <v>13731</v>
      </c>
      <c r="BB20" s="66">
        <f t="shared" si="2"/>
        <v>13731</v>
      </c>
      <c r="BC20" s="56" t="str">
        <f t="shared" si="3"/>
        <v>INR  Thirteen Thousand Seven Hundred &amp; Thirty One  Only</v>
      </c>
      <c r="HZ20" s="18"/>
      <c r="IA20" s="18">
        <v>8</v>
      </c>
      <c r="IB20" s="18" t="s">
        <v>58</v>
      </c>
      <c r="IC20" s="18" t="s">
        <v>116</v>
      </c>
      <c r="ID20" s="18">
        <v>60</v>
      </c>
      <c r="IE20" s="17" t="s">
        <v>105</v>
      </c>
    </row>
    <row r="21" spans="1:238" s="17" customFormat="1" ht="31.5">
      <c r="A21" s="26">
        <v>9</v>
      </c>
      <c r="B21" s="57" t="s">
        <v>59</v>
      </c>
      <c r="C21" s="51" t="s">
        <v>117</v>
      </c>
      <c r="D21" s="67"/>
      <c r="E21" s="68"/>
      <c r="F21" s="68"/>
      <c r="G21" s="68"/>
      <c r="H21" s="68"/>
      <c r="I21" s="68"/>
      <c r="J21" s="68"/>
      <c r="K21" s="68"/>
      <c r="L21" s="68"/>
      <c r="M21" s="68"/>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70"/>
      <c r="HZ21" s="18"/>
      <c r="IA21" s="18">
        <v>9</v>
      </c>
      <c r="IB21" s="18" t="s">
        <v>59</v>
      </c>
      <c r="IC21" s="18" t="s">
        <v>117</v>
      </c>
      <c r="ID21" s="18"/>
    </row>
    <row r="22" spans="1:239" s="17" customFormat="1" ht="15.75">
      <c r="A22" s="26">
        <v>10</v>
      </c>
      <c r="B22" s="57" t="s">
        <v>60</v>
      </c>
      <c r="C22" s="51" t="s">
        <v>118</v>
      </c>
      <c r="D22" s="52">
        <v>5</v>
      </c>
      <c r="E22" s="53" t="s">
        <v>106</v>
      </c>
      <c r="F22" s="54">
        <v>151.69</v>
      </c>
      <c r="G22" s="60"/>
      <c r="H22" s="60"/>
      <c r="I22" s="61" t="s">
        <v>33</v>
      </c>
      <c r="J22" s="62">
        <f t="shared" si="0"/>
        <v>1</v>
      </c>
      <c r="K22" s="60" t="s">
        <v>34</v>
      </c>
      <c r="L22" s="60" t="s">
        <v>4</v>
      </c>
      <c r="M22" s="63"/>
      <c r="N22" s="64"/>
      <c r="O22" s="64"/>
      <c r="P22" s="65"/>
      <c r="Q22" s="64"/>
      <c r="R22" s="64"/>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55">
        <f t="shared" si="1"/>
        <v>758</v>
      </c>
      <c r="BB22" s="66">
        <f t="shared" si="2"/>
        <v>758</v>
      </c>
      <c r="BC22" s="56" t="str">
        <f t="shared" si="3"/>
        <v>INR  Seven Hundred &amp; Fifty Eight  Only</v>
      </c>
      <c r="HZ22" s="18"/>
      <c r="IA22" s="18">
        <v>10</v>
      </c>
      <c r="IB22" s="18" t="s">
        <v>60</v>
      </c>
      <c r="IC22" s="18" t="s">
        <v>118</v>
      </c>
      <c r="ID22" s="18">
        <v>5</v>
      </c>
      <c r="IE22" s="17" t="s">
        <v>106</v>
      </c>
    </row>
    <row r="23" spans="1:239" s="17" customFormat="1" ht="15.75">
      <c r="A23" s="26">
        <v>11</v>
      </c>
      <c r="B23" s="57" t="s">
        <v>61</v>
      </c>
      <c r="C23" s="51" t="s">
        <v>119</v>
      </c>
      <c r="D23" s="52">
        <v>10</v>
      </c>
      <c r="E23" s="53" t="s">
        <v>106</v>
      </c>
      <c r="F23" s="54">
        <v>146.43</v>
      </c>
      <c r="G23" s="60"/>
      <c r="H23" s="60"/>
      <c r="I23" s="61" t="s">
        <v>33</v>
      </c>
      <c r="J23" s="62">
        <f t="shared" si="0"/>
        <v>1</v>
      </c>
      <c r="K23" s="60" t="s">
        <v>34</v>
      </c>
      <c r="L23" s="60" t="s">
        <v>4</v>
      </c>
      <c r="M23" s="63"/>
      <c r="N23" s="64"/>
      <c r="O23" s="64"/>
      <c r="P23" s="65"/>
      <c r="Q23" s="64"/>
      <c r="R23" s="64"/>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c r="BA23" s="55">
        <f t="shared" si="1"/>
        <v>1464</v>
      </c>
      <c r="BB23" s="66">
        <f t="shared" si="2"/>
        <v>1464</v>
      </c>
      <c r="BC23" s="56" t="str">
        <f t="shared" si="3"/>
        <v>INR  One Thousand Four Hundred &amp; Sixty Four  Only</v>
      </c>
      <c r="HZ23" s="18"/>
      <c r="IA23" s="18">
        <v>11</v>
      </c>
      <c r="IB23" s="18" t="s">
        <v>61</v>
      </c>
      <c r="IC23" s="18" t="s">
        <v>119</v>
      </c>
      <c r="ID23" s="18">
        <v>10</v>
      </c>
      <c r="IE23" s="17" t="s">
        <v>106</v>
      </c>
    </row>
    <row r="24" spans="1:239" s="17" customFormat="1" ht="15.75">
      <c r="A24" s="26">
        <v>12</v>
      </c>
      <c r="B24" s="57" t="s">
        <v>62</v>
      </c>
      <c r="C24" s="51" t="s">
        <v>120</v>
      </c>
      <c r="D24" s="52">
        <v>15</v>
      </c>
      <c r="E24" s="53" t="s">
        <v>106</v>
      </c>
      <c r="F24" s="54">
        <v>123.63</v>
      </c>
      <c r="G24" s="60"/>
      <c r="H24" s="60"/>
      <c r="I24" s="61" t="s">
        <v>33</v>
      </c>
      <c r="J24" s="62">
        <f t="shared" si="0"/>
        <v>1</v>
      </c>
      <c r="K24" s="60" t="s">
        <v>34</v>
      </c>
      <c r="L24" s="60" t="s">
        <v>4</v>
      </c>
      <c r="M24" s="63"/>
      <c r="N24" s="64"/>
      <c r="O24" s="64"/>
      <c r="P24" s="65"/>
      <c r="Q24" s="64"/>
      <c r="R24" s="64"/>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55">
        <f t="shared" si="1"/>
        <v>1854</v>
      </c>
      <c r="BB24" s="66">
        <f t="shared" si="2"/>
        <v>1854</v>
      </c>
      <c r="BC24" s="56" t="str">
        <f t="shared" si="3"/>
        <v>INR  One Thousand Eight Hundred &amp; Fifty Four  Only</v>
      </c>
      <c r="HZ24" s="18"/>
      <c r="IA24" s="18">
        <v>12</v>
      </c>
      <c r="IB24" s="18" t="s">
        <v>62</v>
      </c>
      <c r="IC24" s="18" t="s">
        <v>120</v>
      </c>
      <c r="ID24" s="18">
        <v>15</v>
      </c>
      <c r="IE24" s="17" t="s">
        <v>106</v>
      </c>
    </row>
    <row r="25" spans="1:239" s="17" customFormat="1" ht="15.75">
      <c r="A25" s="26">
        <v>13</v>
      </c>
      <c r="B25" s="57" t="s">
        <v>63</v>
      </c>
      <c r="C25" s="51" t="s">
        <v>121</v>
      </c>
      <c r="D25" s="52">
        <v>5</v>
      </c>
      <c r="E25" s="53" t="s">
        <v>106</v>
      </c>
      <c r="F25" s="54">
        <v>144.67</v>
      </c>
      <c r="G25" s="60"/>
      <c r="H25" s="60"/>
      <c r="I25" s="61" t="s">
        <v>33</v>
      </c>
      <c r="J25" s="62">
        <f t="shared" si="0"/>
        <v>1</v>
      </c>
      <c r="K25" s="60" t="s">
        <v>34</v>
      </c>
      <c r="L25" s="60" t="s">
        <v>4</v>
      </c>
      <c r="M25" s="63"/>
      <c r="N25" s="64"/>
      <c r="O25" s="64"/>
      <c r="P25" s="65"/>
      <c r="Q25" s="64"/>
      <c r="R25" s="64"/>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55">
        <f t="shared" si="1"/>
        <v>723</v>
      </c>
      <c r="BB25" s="66">
        <f t="shared" si="2"/>
        <v>723</v>
      </c>
      <c r="BC25" s="56" t="str">
        <f t="shared" si="3"/>
        <v>INR  Seven Hundred &amp; Twenty Three  Only</v>
      </c>
      <c r="HZ25" s="18"/>
      <c r="IA25" s="18">
        <v>13</v>
      </c>
      <c r="IB25" s="18" t="s">
        <v>63</v>
      </c>
      <c r="IC25" s="18" t="s">
        <v>121</v>
      </c>
      <c r="ID25" s="18">
        <v>5</v>
      </c>
      <c r="IE25" s="17" t="s">
        <v>106</v>
      </c>
    </row>
    <row r="26" spans="1:239" s="17" customFormat="1" ht="47.25">
      <c r="A26" s="26">
        <v>14</v>
      </c>
      <c r="B26" s="57" t="s">
        <v>64</v>
      </c>
      <c r="C26" s="51" t="s">
        <v>122</v>
      </c>
      <c r="D26" s="52">
        <v>35</v>
      </c>
      <c r="E26" s="53" t="s">
        <v>105</v>
      </c>
      <c r="F26" s="54">
        <v>980.27</v>
      </c>
      <c r="G26" s="60"/>
      <c r="H26" s="60"/>
      <c r="I26" s="61" t="s">
        <v>33</v>
      </c>
      <c r="J26" s="62">
        <f t="shared" si="0"/>
        <v>1</v>
      </c>
      <c r="K26" s="60" t="s">
        <v>34</v>
      </c>
      <c r="L26" s="60" t="s">
        <v>4</v>
      </c>
      <c r="M26" s="63"/>
      <c r="N26" s="64"/>
      <c r="O26" s="64"/>
      <c r="P26" s="65"/>
      <c r="Q26" s="64"/>
      <c r="R26" s="64"/>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55">
        <f t="shared" si="1"/>
        <v>34309</v>
      </c>
      <c r="BB26" s="66">
        <f t="shared" si="2"/>
        <v>34309</v>
      </c>
      <c r="BC26" s="56" t="str">
        <f t="shared" si="3"/>
        <v>INR  Thirty Four Thousand Three Hundred &amp; Nine  Only</v>
      </c>
      <c r="HZ26" s="18"/>
      <c r="IA26" s="18">
        <v>14</v>
      </c>
      <c r="IB26" s="18" t="s">
        <v>64</v>
      </c>
      <c r="IC26" s="18" t="s">
        <v>122</v>
      </c>
      <c r="ID26" s="18">
        <v>35</v>
      </c>
      <c r="IE26" s="17" t="s">
        <v>105</v>
      </c>
    </row>
    <row r="27" spans="1:238" s="17" customFormat="1" ht="31.5">
      <c r="A27" s="26">
        <v>15</v>
      </c>
      <c r="B27" s="57" t="s">
        <v>65</v>
      </c>
      <c r="C27" s="51" t="s">
        <v>123</v>
      </c>
      <c r="D27" s="67"/>
      <c r="E27" s="68"/>
      <c r="F27" s="68"/>
      <c r="G27" s="68"/>
      <c r="H27" s="68"/>
      <c r="I27" s="68"/>
      <c r="J27" s="68"/>
      <c r="K27" s="68"/>
      <c r="L27" s="68"/>
      <c r="M27" s="68"/>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69"/>
      <c r="BA27" s="69"/>
      <c r="BB27" s="69"/>
      <c r="BC27" s="70"/>
      <c r="HZ27" s="18"/>
      <c r="IA27" s="18">
        <v>15</v>
      </c>
      <c r="IB27" s="18" t="s">
        <v>65</v>
      </c>
      <c r="IC27" s="18" t="s">
        <v>123</v>
      </c>
      <c r="ID27" s="18"/>
    </row>
    <row r="28" spans="1:239" s="17" customFormat="1" ht="31.5">
      <c r="A28" s="26">
        <v>16</v>
      </c>
      <c r="B28" s="57" t="s">
        <v>66</v>
      </c>
      <c r="C28" s="51" t="s">
        <v>124</v>
      </c>
      <c r="D28" s="52">
        <v>35</v>
      </c>
      <c r="E28" s="53" t="s">
        <v>105</v>
      </c>
      <c r="F28" s="54">
        <v>432.27</v>
      </c>
      <c r="G28" s="60"/>
      <c r="H28" s="60"/>
      <c r="I28" s="61" t="s">
        <v>33</v>
      </c>
      <c r="J28" s="62">
        <f t="shared" si="0"/>
        <v>1</v>
      </c>
      <c r="K28" s="60" t="s">
        <v>34</v>
      </c>
      <c r="L28" s="60" t="s">
        <v>4</v>
      </c>
      <c r="M28" s="63"/>
      <c r="N28" s="64"/>
      <c r="O28" s="64"/>
      <c r="P28" s="65"/>
      <c r="Q28" s="64"/>
      <c r="R28" s="64"/>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55">
        <f t="shared" si="1"/>
        <v>15129</v>
      </c>
      <c r="BB28" s="66">
        <f t="shared" si="2"/>
        <v>15129</v>
      </c>
      <c r="BC28" s="56" t="str">
        <f t="shared" si="3"/>
        <v>INR  Fifteen Thousand One Hundred &amp; Twenty Nine  Only</v>
      </c>
      <c r="HZ28" s="18"/>
      <c r="IA28" s="18">
        <v>16</v>
      </c>
      <c r="IB28" s="18" t="s">
        <v>66</v>
      </c>
      <c r="IC28" s="18" t="s">
        <v>124</v>
      </c>
      <c r="ID28" s="18">
        <v>35</v>
      </c>
      <c r="IE28" s="17" t="s">
        <v>105</v>
      </c>
    </row>
    <row r="29" spans="1:239" s="17" customFormat="1" ht="31.5">
      <c r="A29" s="26">
        <v>17</v>
      </c>
      <c r="B29" s="57" t="s">
        <v>60</v>
      </c>
      <c r="C29" s="51" t="s">
        <v>125</v>
      </c>
      <c r="D29" s="52">
        <v>10</v>
      </c>
      <c r="E29" s="53" t="s">
        <v>106</v>
      </c>
      <c r="F29" s="54">
        <v>194.65</v>
      </c>
      <c r="G29" s="60"/>
      <c r="H29" s="60"/>
      <c r="I29" s="61" t="s">
        <v>33</v>
      </c>
      <c r="J29" s="62">
        <f t="shared" si="0"/>
        <v>1</v>
      </c>
      <c r="K29" s="60" t="s">
        <v>34</v>
      </c>
      <c r="L29" s="60" t="s">
        <v>4</v>
      </c>
      <c r="M29" s="63"/>
      <c r="N29" s="64"/>
      <c r="O29" s="64"/>
      <c r="P29" s="65"/>
      <c r="Q29" s="64"/>
      <c r="R29" s="64"/>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c r="AY29" s="65"/>
      <c r="AZ29" s="65"/>
      <c r="BA29" s="55">
        <f t="shared" si="1"/>
        <v>1947</v>
      </c>
      <c r="BB29" s="66">
        <f t="shared" si="2"/>
        <v>1947</v>
      </c>
      <c r="BC29" s="56" t="str">
        <f t="shared" si="3"/>
        <v>INR  One Thousand Nine Hundred &amp; Forty Seven  Only</v>
      </c>
      <c r="HZ29" s="18"/>
      <c r="IA29" s="18">
        <v>17</v>
      </c>
      <c r="IB29" s="18" t="s">
        <v>60</v>
      </c>
      <c r="IC29" s="18" t="s">
        <v>125</v>
      </c>
      <c r="ID29" s="18">
        <v>10</v>
      </c>
      <c r="IE29" s="17" t="s">
        <v>106</v>
      </c>
    </row>
    <row r="30" spans="1:239" s="17" customFormat="1" ht="15.75">
      <c r="A30" s="26">
        <v>18</v>
      </c>
      <c r="B30" s="57" t="s">
        <v>67</v>
      </c>
      <c r="C30" s="51" t="s">
        <v>126</v>
      </c>
      <c r="D30" s="52">
        <v>4</v>
      </c>
      <c r="E30" s="53" t="s">
        <v>106</v>
      </c>
      <c r="F30" s="54">
        <v>539.24</v>
      </c>
      <c r="G30" s="60"/>
      <c r="H30" s="60"/>
      <c r="I30" s="61" t="s">
        <v>33</v>
      </c>
      <c r="J30" s="62">
        <f t="shared" si="0"/>
        <v>1</v>
      </c>
      <c r="K30" s="60" t="s">
        <v>34</v>
      </c>
      <c r="L30" s="60" t="s">
        <v>4</v>
      </c>
      <c r="M30" s="63"/>
      <c r="N30" s="64"/>
      <c r="O30" s="64"/>
      <c r="P30" s="65"/>
      <c r="Q30" s="64"/>
      <c r="R30" s="64"/>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c r="AZ30" s="65"/>
      <c r="BA30" s="55">
        <f t="shared" si="1"/>
        <v>2157</v>
      </c>
      <c r="BB30" s="66">
        <f t="shared" si="2"/>
        <v>2157</v>
      </c>
      <c r="BC30" s="56" t="str">
        <f t="shared" si="3"/>
        <v>INR  Two Thousand One Hundred &amp; Fifty Seven  Only</v>
      </c>
      <c r="HZ30" s="18"/>
      <c r="IA30" s="18">
        <v>18</v>
      </c>
      <c r="IB30" s="18" t="s">
        <v>67</v>
      </c>
      <c r="IC30" s="18" t="s">
        <v>126</v>
      </c>
      <c r="ID30" s="18">
        <v>4</v>
      </c>
      <c r="IE30" s="17" t="s">
        <v>106</v>
      </c>
    </row>
    <row r="31" spans="1:239" s="17" customFormat="1" ht="15.75">
      <c r="A31" s="26">
        <v>19</v>
      </c>
      <c r="B31" s="57" t="s">
        <v>68</v>
      </c>
      <c r="C31" s="51" t="s">
        <v>127</v>
      </c>
      <c r="D31" s="52">
        <v>4</v>
      </c>
      <c r="E31" s="53" t="s">
        <v>106</v>
      </c>
      <c r="F31" s="54">
        <v>551.51</v>
      </c>
      <c r="G31" s="60"/>
      <c r="H31" s="60"/>
      <c r="I31" s="61" t="s">
        <v>33</v>
      </c>
      <c r="J31" s="62">
        <f t="shared" si="0"/>
        <v>1</v>
      </c>
      <c r="K31" s="60" t="s">
        <v>34</v>
      </c>
      <c r="L31" s="60" t="s">
        <v>4</v>
      </c>
      <c r="M31" s="63"/>
      <c r="N31" s="64"/>
      <c r="O31" s="64"/>
      <c r="P31" s="65"/>
      <c r="Q31" s="64"/>
      <c r="R31" s="64"/>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55">
        <f t="shared" si="1"/>
        <v>2206</v>
      </c>
      <c r="BB31" s="66">
        <f t="shared" si="2"/>
        <v>2206</v>
      </c>
      <c r="BC31" s="56" t="str">
        <f t="shared" si="3"/>
        <v>INR  Two Thousand Two Hundred &amp; Six  Only</v>
      </c>
      <c r="HZ31" s="18"/>
      <c r="IA31" s="18">
        <v>19</v>
      </c>
      <c r="IB31" s="18" t="s">
        <v>68</v>
      </c>
      <c r="IC31" s="18" t="s">
        <v>127</v>
      </c>
      <c r="ID31" s="18">
        <v>4</v>
      </c>
      <c r="IE31" s="17" t="s">
        <v>106</v>
      </c>
    </row>
    <row r="32" spans="1:239" s="17" customFormat="1" ht="31.5">
      <c r="A32" s="26">
        <v>20</v>
      </c>
      <c r="B32" s="57" t="s">
        <v>69</v>
      </c>
      <c r="C32" s="51" t="s">
        <v>128</v>
      </c>
      <c r="D32" s="52">
        <v>2</v>
      </c>
      <c r="E32" s="53" t="s">
        <v>106</v>
      </c>
      <c r="F32" s="54">
        <v>939.06</v>
      </c>
      <c r="G32" s="60"/>
      <c r="H32" s="60"/>
      <c r="I32" s="61" t="s">
        <v>33</v>
      </c>
      <c r="J32" s="62">
        <f t="shared" si="0"/>
        <v>1</v>
      </c>
      <c r="K32" s="60" t="s">
        <v>34</v>
      </c>
      <c r="L32" s="60" t="s">
        <v>4</v>
      </c>
      <c r="M32" s="63"/>
      <c r="N32" s="64"/>
      <c r="O32" s="64"/>
      <c r="P32" s="65"/>
      <c r="Q32" s="64"/>
      <c r="R32" s="64"/>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55">
        <f t="shared" si="1"/>
        <v>1878</v>
      </c>
      <c r="BB32" s="66">
        <f t="shared" si="2"/>
        <v>1878</v>
      </c>
      <c r="BC32" s="56" t="str">
        <f t="shared" si="3"/>
        <v>INR  One Thousand Eight Hundred &amp; Seventy Eight  Only</v>
      </c>
      <c r="HZ32" s="18"/>
      <c r="IA32" s="18">
        <v>20</v>
      </c>
      <c r="IB32" s="18" t="s">
        <v>69</v>
      </c>
      <c r="IC32" s="18" t="s">
        <v>128</v>
      </c>
      <c r="ID32" s="18">
        <v>2</v>
      </c>
      <c r="IE32" s="17" t="s">
        <v>106</v>
      </c>
    </row>
    <row r="33" spans="1:239" s="17" customFormat="1" ht="15.75">
      <c r="A33" s="26">
        <v>21</v>
      </c>
      <c r="B33" s="57" t="s">
        <v>70</v>
      </c>
      <c r="C33" s="51" t="s">
        <v>129</v>
      </c>
      <c r="D33" s="52">
        <v>4</v>
      </c>
      <c r="E33" s="53" t="s">
        <v>106</v>
      </c>
      <c r="F33" s="54">
        <v>762.82</v>
      </c>
      <c r="G33" s="60"/>
      <c r="H33" s="60"/>
      <c r="I33" s="61" t="s">
        <v>33</v>
      </c>
      <c r="J33" s="62">
        <f t="shared" si="0"/>
        <v>1</v>
      </c>
      <c r="K33" s="60" t="s">
        <v>34</v>
      </c>
      <c r="L33" s="60" t="s">
        <v>4</v>
      </c>
      <c r="M33" s="63"/>
      <c r="N33" s="64"/>
      <c r="O33" s="64"/>
      <c r="P33" s="65"/>
      <c r="Q33" s="64"/>
      <c r="R33" s="64"/>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55">
        <f t="shared" si="1"/>
        <v>3051</v>
      </c>
      <c r="BB33" s="66">
        <f t="shared" si="2"/>
        <v>3051</v>
      </c>
      <c r="BC33" s="56" t="str">
        <f t="shared" si="3"/>
        <v>INR  Three Thousand  &amp;Fifty One  Only</v>
      </c>
      <c r="HZ33" s="18"/>
      <c r="IA33" s="18">
        <v>21</v>
      </c>
      <c r="IB33" s="18" t="s">
        <v>70</v>
      </c>
      <c r="IC33" s="18" t="s">
        <v>129</v>
      </c>
      <c r="ID33" s="18">
        <v>4</v>
      </c>
      <c r="IE33" s="17" t="s">
        <v>106</v>
      </c>
    </row>
    <row r="34" spans="1:239" s="17" customFormat="1" ht="31.5">
      <c r="A34" s="26">
        <v>22</v>
      </c>
      <c r="B34" s="57" t="s">
        <v>71</v>
      </c>
      <c r="C34" s="51" t="s">
        <v>130</v>
      </c>
      <c r="D34" s="52">
        <v>15</v>
      </c>
      <c r="E34" s="53" t="s">
        <v>106</v>
      </c>
      <c r="F34" s="54">
        <v>224.46</v>
      </c>
      <c r="G34" s="60"/>
      <c r="H34" s="60"/>
      <c r="I34" s="61" t="s">
        <v>33</v>
      </c>
      <c r="J34" s="62">
        <f t="shared" si="0"/>
        <v>1</v>
      </c>
      <c r="K34" s="60" t="s">
        <v>34</v>
      </c>
      <c r="L34" s="60" t="s">
        <v>4</v>
      </c>
      <c r="M34" s="63"/>
      <c r="N34" s="64"/>
      <c r="O34" s="64"/>
      <c r="P34" s="65"/>
      <c r="Q34" s="64"/>
      <c r="R34" s="64"/>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55">
        <f t="shared" si="1"/>
        <v>3367</v>
      </c>
      <c r="BB34" s="66">
        <f t="shared" si="2"/>
        <v>3367</v>
      </c>
      <c r="BC34" s="56" t="str">
        <f t="shared" si="3"/>
        <v>INR  Three Thousand Three Hundred &amp; Sixty Seven  Only</v>
      </c>
      <c r="HZ34" s="18"/>
      <c r="IA34" s="18">
        <v>22</v>
      </c>
      <c r="IB34" s="18" t="s">
        <v>71</v>
      </c>
      <c r="IC34" s="18" t="s">
        <v>130</v>
      </c>
      <c r="ID34" s="18">
        <v>15</v>
      </c>
      <c r="IE34" s="17" t="s">
        <v>106</v>
      </c>
    </row>
    <row r="35" spans="1:239" s="17" customFormat="1" ht="15.75">
      <c r="A35" s="26">
        <v>23</v>
      </c>
      <c r="B35" s="57" t="s">
        <v>72</v>
      </c>
      <c r="C35" s="51" t="s">
        <v>131</v>
      </c>
      <c r="D35" s="52">
        <v>30</v>
      </c>
      <c r="E35" s="53" t="s">
        <v>106</v>
      </c>
      <c r="F35" s="54">
        <v>90.31</v>
      </c>
      <c r="G35" s="60"/>
      <c r="H35" s="60"/>
      <c r="I35" s="61" t="s">
        <v>33</v>
      </c>
      <c r="J35" s="62">
        <f t="shared" si="0"/>
        <v>1</v>
      </c>
      <c r="K35" s="60" t="s">
        <v>34</v>
      </c>
      <c r="L35" s="60" t="s">
        <v>4</v>
      </c>
      <c r="M35" s="63"/>
      <c r="N35" s="64"/>
      <c r="O35" s="64"/>
      <c r="P35" s="65"/>
      <c r="Q35" s="64"/>
      <c r="R35" s="64"/>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55">
        <f t="shared" si="1"/>
        <v>2709</v>
      </c>
      <c r="BB35" s="66">
        <f t="shared" si="2"/>
        <v>2709</v>
      </c>
      <c r="BC35" s="56" t="str">
        <f t="shared" si="3"/>
        <v>INR  Two Thousand Seven Hundred &amp; Nine  Only</v>
      </c>
      <c r="HZ35" s="18"/>
      <c r="IA35" s="18">
        <v>23</v>
      </c>
      <c r="IB35" s="18" t="s">
        <v>72</v>
      </c>
      <c r="IC35" s="18" t="s">
        <v>131</v>
      </c>
      <c r="ID35" s="18">
        <v>30</v>
      </c>
      <c r="IE35" s="17" t="s">
        <v>106</v>
      </c>
    </row>
    <row r="36" spans="1:238" s="17" customFormat="1" ht="31.5">
      <c r="A36" s="26">
        <v>24</v>
      </c>
      <c r="B36" s="57" t="s">
        <v>73</v>
      </c>
      <c r="C36" s="51" t="s">
        <v>132</v>
      </c>
      <c r="D36" s="67"/>
      <c r="E36" s="68"/>
      <c r="F36" s="68"/>
      <c r="G36" s="68"/>
      <c r="H36" s="68"/>
      <c r="I36" s="68"/>
      <c r="J36" s="68"/>
      <c r="K36" s="68"/>
      <c r="L36" s="68"/>
      <c r="M36" s="68"/>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69"/>
      <c r="BA36" s="69"/>
      <c r="BB36" s="69"/>
      <c r="BC36" s="70"/>
      <c r="HZ36" s="18"/>
      <c r="IA36" s="18">
        <v>24</v>
      </c>
      <c r="IB36" s="18" t="s">
        <v>73</v>
      </c>
      <c r="IC36" s="18" t="s">
        <v>132</v>
      </c>
      <c r="ID36" s="18"/>
    </row>
    <row r="37" spans="1:239" s="17" customFormat="1" ht="15.75">
      <c r="A37" s="26">
        <v>25</v>
      </c>
      <c r="B37" s="57" t="s">
        <v>74</v>
      </c>
      <c r="C37" s="51" t="s">
        <v>133</v>
      </c>
      <c r="D37" s="52">
        <v>10</v>
      </c>
      <c r="E37" s="53" t="s">
        <v>105</v>
      </c>
      <c r="F37" s="54">
        <v>49.98</v>
      </c>
      <c r="G37" s="60"/>
      <c r="H37" s="60"/>
      <c r="I37" s="61" t="s">
        <v>33</v>
      </c>
      <c r="J37" s="62">
        <f t="shared" si="0"/>
        <v>1</v>
      </c>
      <c r="K37" s="60" t="s">
        <v>34</v>
      </c>
      <c r="L37" s="60" t="s">
        <v>4</v>
      </c>
      <c r="M37" s="63"/>
      <c r="N37" s="64"/>
      <c r="O37" s="64"/>
      <c r="P37" s="65"/>
      <c r="Q37" s="64"/>
      <c r="R37" s="64"/>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c r="BA37" s="55">
        <f t="shared" si="1"/>
        <v>500</v>
      </c>
      <c r="BB37" s="66">
        <f t="shared" si="2"/>
        <v>500</v>
      </c>
      <c r="BC37" s="56" t="str">
        <f t="shared" si="3"/>
        <v>INR  Five Hundred    Only</v>
      </c>
      <c r="HZ37" s="18"/>
      <c r="IA37" s="18">
        <v>25</v>
      </c>
      <c r="IB37" s="18" t="s">
        <v>74</v>
      </c>
      <c r="IC37" s="18" t="s">
        <v>133</v>
      </c>
      <c r="ID37" s="18">
        <v>10</v>
      </c>
      <c r="IE37" s="17" t="s">
        <v>105</v>
      </c>
    </row>
    <row r="38" spans="1:239" s="17" customFormat="1" ht="15.75">
      <c r="A38" s="26">
        <v>26</v>
      </c>
      <c r="B38" s="57" t="s">
        <v>75</v>
      </c>
      <c r="C38" s="51" t="s">
        <v>134</v>
      </c>
      <c r="D38" s="52">
        <v>5</v>
      </c>
      <c r="E38" s="53" t="s">
        <v>105</v>
      </c>
      <c r="F38" s="54">
        <v>71.02</v>
      </c>
      <c r="G38" s="60"/>
      <c r="H38" s="60"/>
      <c r="I38" s="61" t="s">
        <v>33</v>
      </c>
      <c r="J38" s="62">
        <f t="shared" si="0"/>
        <v>1</v>
      </c>
      <c r="K38" s="60" t="s">
        <v>34</v>
      </c>
      <c r="L38" s="60" t="s">
        <v>4</v>
      </c>
      <c r="M38" s="63"/>
      <c r="N38" s="64"/>
      <c r="O38" s="64"/>
      <c r="P38" s="65"/>
      <c r="Q38" s="64"/>
      <c r="R38" s="64"/>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c r="AS38" s="65"/>
      <c r="AT38" s="65"/>
      <c r="AU38" s="65"/>
      <c r="AV38" s="65"/>
      <c r="AW38" s="65"/>
      <c r="AX38" s="65"/>
      <c r="AY38" s="65"/>
      <c r="AZ38" s="65"/>
      <c r="BA38" s="55">
        <f t="shared" si="1"/>
        <v>355</v>
      </c>
      <c r="BB38" s="66">
        <f t="shared" si="2"/>
        <v>355</v>
      </c>
      <c r="BC38" s="56" t="str">
        <f t="shared" si="3"/>
        <v>INR  Three Hundred &amp; Fifty Five  Only</v>
      </c>
      <c r="HZ38" s="18"/>
      <c r="IA38" s="18">
        <v>26</v>
      </c>
      <c r="IB38" s="18" t="s">
        <v>75</v>
      </c>
      <c r="IC38" s="18" t="s">
        <v>134</v>
      </c>
      <c r="ID38" s="18">
        <v>5</v>
      </c>
      <c r="IE38" s="17" t="s">
        <v>105</v>
      </c>
    </row>
    <row r="39" spans="1:239" s="17" customFormat="1" ht="15.75">
      <c r="A39" s="26">
        <v>27</v>
      </c>
      <c r="B39" s="57" t="s">
        <v>76</v>
      </c>
      <c r="C39" s="51" t="s">
        <v>135</v>
      </c>
      <c r="D39" s="52">
        <v>10</v>
      </c>
      <c r="E39" s="53" t="s">
        <v>105</v>
      </c>
      <c r="F39" s="54">
        <v>83.3</v>
      </c>
      <c r="G39" s="60"/>
      <c r="H39" s="60"/>
      <c r="I39" s="61" t="s">
        <v>33</v>
      </c>
      <c r="J39" s="62">
        <f t="shared" si="0"/>
        <v>1</v>
      </c>
      <c r="K39" s="60" t="s">
        <v>34</v>
      </c>
      <c r="L39" s="60" t="s">
        <v>4</v>
      </c>
      <c r="M39" s="63"/>
      <c r="N39" s="64"/>
      <c r="O39" s="64"/>
      <c r="P39" s="65"/>
      <c r="Q39" s="64"/>
      <c r="R39" s="64"/>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c r="AQ39" s="65"/>
      <c r="AR39" s="65"/>
      <c r="AS39" s="65"/>
      <c r="AT39" s="65"/>
      <c r="AU39" s="65"/>
      <c r="AV39" s="65"/>
      <c r="AW39" s="65"/>
      <c r="AX39" s="65"/>
      <c r="AY39" s="65"/>
      <c r="AZ39" s="65"/>
      <c r="BA39" s="55">
        <f t="shared" si="1"/>
        <v>833</v>
      </c>
      <c r="BB39" s="66">
        <f t="shared" si="2"/>
        <v>833</v>
      </c>
      <c r="BC39" s="56" t="str">
        <f t="shared" si="3"/>
        <v>INR  Eight Hundred &amp; Thirty Three  Only</v>
      </c>
      <c r="HZ39" s="18"/>
      <c r="IA39" s="18">
        <v>27</v>
      </c>
      <c r="IB39" s="18" t="s">
        <v>76</v>
      </c>
      <c r="IC39" s="18" t="s">
        <v>135</v>
      </c>
      <c r="ID39" s="18">
        <v>10</v>
      </c>
      <c r="IE39" s="17" t="s">
        <v>105</v>
      </c>
    </row>
    <row r="40" spans="1:238" s="17" customFormat="1" ht="47.25">
      <c r="A40" s="26">
        <v>28</v>
      </c>
      <c r="B40" s="57" t="s">
        <v>77</v>
      </c>
      <c r="C40" s="51" t="s">
        <v>136</v>
      </c>
      <c r="D40" s="67"/>
      <c r="E40" s="68"/>
      <c r="F40" s="68"/>
      <c r="G40" s="68"/>
      <c r="H40" s="68"/>
      <c r="I40" s="68"/>
      <c r="J40" s="68"/>
      <c r="K40" s="68"/>
      <c r="L40" s="68"/>
      <c r="M40" s="68"/>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70"/>
      <c r="HZ40" s="18"/>
      <c r="IA40" s="18">
        <v>28</v>
      </c>
      <c r="IB40" s="18" t="s">
        <v>77</v>
      </c>
      <c r="IC40" s="18" t="s">
        <v>136</v>
      </c>
      <c r="ID40" s="18"/>
    </row>
    <row r="41" spans="1:239" s="17" customFormat="1" ht="15.75">
      <c r="A41" s="26">
        <v>29</v>
      </c>
      <c r="B41" s="57" t="s">
        <v>78</v>
      </c>
      <c r="C41" s="51" t="s">
        <v>137</v>
      </c>
      <c r="D41" s="52">
        <v>25</v>
      </c>
      <c r="E41" s="53" t="s">
        <v>105</v>
      </c>
      <c r="F41" s="54">
        <v>266.55</v>
      </c>
      <c r="G41" s="60"/>
      <c r="H41" s="60"/>
      <c r="I41" s="61" t="s">
        <v>33</v>
      </c>
      <c r="J41" s="62">
        <f t="shared" si="0"/>
        <v>1</v>
      </c>
      <c r="K41" s="60" t="s">
        <v>34</v>
      </c>
      <c r="L41" s="60" t="s">
        <v>4</v>
      </c>
      <c r="M41" s="63"/>
      <c r="N41" s="64"/>
      <c r="O41" s="64"/>
      <c r="P41" s="65"/>
      <c r="Q41" s="64"/>
      <c r="R41" s="64"/>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55">
        <f t="shared" si="1"/>
        <v>6664</v>
      </c>
      <c r="BB41" s="66">
        <f t="shared" si="2"/>
        <v>6664</v>
      </c>
      <c r="BC41" s="56" t="str">
        <f t="shared" si="3"/>
        <v>INR  Six Thousand Six Hundred &amp; Sixty Four  Only</v>
      </c>
      <c r="HZ41" s="18"/>
      <c r="IA41" s="18">
        <v>29</v>
      </c>
      <c r="IB41" s="18" t="s">
        <v>78</v>
      </c>
      <c r="IC41" s="18" t="s">
        <v>137</v>
      </c>
      <c r="ID41" s="18">
        <v>25</v>
      </c>
      <c r="IE41" s="17" t="s">
        <v>105</v>
      </c>
    </row>
    <row r="42" spans="1:238" s="17" customFormat="1" ht="47.25">
      <c r="A42" s="26">
        <v>30</v>
      </c>
      <c r="B42" s="57" t="s">
        <v>79</v>
      </c>
      <c r="C42" s="51" t="s">
        <v>138</v>
      </c>
      <c r="D42" s="67"/>
      <c r="E42" s="68"/>
      <c r="F42" s="68"/>
      <c r="G42" s="68"/>
      <c r="H42" s="68"/>
      <c r="I42" s="68"/>
      <c r="J42" s="68"/>
      <c r="K42" s="68"/>
      <c r="L42" s="68"/>
      <c r="M42" s="68"/>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9"/>
      <c r="AM42" s="69"/>
      <c r="AN42" s="69"/>
      <c r="AO42" s="69"/>
      <c r="AP42" s="69"/>
      <c r="AQ42" s="69"/>
      <c r="AR42" s="69"/>
      <c r="AS42" s="69"/>
      <c r="AT42" s="69"/>
      <c r="AU42" s="69"/>
      <c r="AV42" s="69"/>
      <c r="AW42" s="69"/>
      <c r="AX42" s="69"/>
      <c r="AY42" s="69"/>
      <c r="AZ42" s="69"/>
      <c r="BA42" s="69"/>
      <c r="BB42" s="69"/>
      <c r="BC42" s="70"/>
      <c r="HZ42" s="18"/>
      <c r="IA42" s="18">
        <v>30</v>
      </c>
      <c r="IB42" s="18" t="s">
        <v>79</v>
      </c>
      <c r="IC42" s="18" t="s">
        <v>138</v>
      </c>
      <c r="ID42" s="18"/>
    </row>
    <row r="43" spans="1:239" s="17" customFormat="1" ht="31.5">
      <c r="A43" s="26">
        <v>31</v>
      </c>
      <c r="B43" s="57" t="s">
        <v>80</v>
      </c>
      <c r="C43" s="51" t="s">
        <v>139</v>
      </c>
      <c r="D43" s="52">
        <v>6</v>
      </c>
      <c r="E43" s="53" t="s">
        <v>106</v>
      </c>
      <c r="F43" s="54">
        <v>226.22</v>
      </c>
      <c r="G43" s="60"/>
      <c r="H43" s="60"/>
      <c r="I43" s="61" t="s">
        <v>33</v>
      </c>
      <c r="J43" s="62">
        <f t="shared" si="0"/>
        <v>1</v>
      </c>
      <c r="K43" s="60" t="s">
        <v>34</v>
      </c>
      <c r="L43" s="60" t="s">
        <v>4</v>
      </c>
      <c r="M43" s="63"/>
      <c r="N43" s="64"/>
      <c r="O43" s="64"/>
      <c r="P43" s="65"/>
      <c r="Q43" s="64"/>
      <c r="R43" s="64"/>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55">
        <f t="shared" si="1"/>
        <v>1357</v>
      </c>
      <c r="BB43" s="66">
        <f t="shared" si="2"/>
        <v>1357</v>
      </c>
      <c r="BC43" s="56" t="str">
        <f t="shared" si="3"/>
        <v>INR  One Thousand Three Hundred &amp; Fifty Seven  Only</v>
      </c>
      <c r="HZ43" s="18"/>
      <c r="IA43" s="18">
        <v>31</v>
      </c>
      <c r="IB43" s="18" t="s">
        <v>80</v>
      </c>
      <c r="IC43" s="18" t="s">
        <v>139</v>
      </c>
      <c r="ID43" s="18">
        <v>6</v>
      </c>
      <c r="IE43" s="17" t="s">
        <v>106</v>
      </c>
    </row>
    <row r="44" spans="1:239" s="17" customFormat="1" ht="15.75">
      <c r="A44" s="26">
        <v>32</v>
      </c>
      <c r="B44" s="57" t="s">
        <v>81</v>
      </c>
      <c r="C44" s="51" t="s">
        <v>140</v>
      </c>
      <c r="D44" s="52">
        <v>2</v>
      </c>
      <c r="E44" s="53" t="s">
        <v>106</v>
      </c>
      <c r="F44" s="54">
        <v>301.62</v>
      </c>
      <c r="G44" s="60"/>
      <c r="H44" s="60"/>
      <c r="I44" s="61" t="s">
        <v>33</v>
      </c>
      <c r="J44" s="62">
        <f t="shared" si="0"/>
        <v>1</v>
      </c>
      <c r="K44" s="60" t="s">
        <v>34</v>
      </c>
      <c r="L44" s="60" t="s">
        <v>4</v>
      </c>
      <c r="M44" s="63"/>
      <c r="N44" s="64"/>
      <c r="O44" s="64"/>
      <c r="P44" s="65"/>
      <c r="Q44" s="64"/>
      <c r="R44" s="64"/>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55">
        <f t="shared" si="1"/>
        <v>603</v>
      </c>
      <c r="BB44" s="66">
        <f t="shared" si="2"/>
        <v>603</v>
      </c>
      <c r="BC44" s="56" t="str">
        <f t="shared" si="3"/>
        <v>INR  Six Hundred &amp; Three  Only</v>
      </c>
      <c r="HZ44" s="18"/>
      <c r="IA44" s="18">
        <v>32</v>
      </c>
      <c r="IB44" s="18" t="s">
        <v>81</v>
      </c>
      <c r="IC44" s="18" t="s">
        <v>140</v>
      </c>
      <c r="ID44" s="18">
        <v>2</v>
      </c>
      <c r="IE44" s="17" t="s">
        <v>106</v>
      </c>
    </row>
    <row r="45" spans="1:239" s="17" customFormat="1" ht="15.75">
      <c r="A45" s="26">
        <v>33</v>
      </c>
      <c r="B45" s="57" t="s">
        <v>82</v>
      </c>
      <c r="C45" s="51" t="s">
        <v>141</v>
      </c>
      <c r="D45" s="52">
        <v>2</v>
      </c>
      <c r="E45" s="53" t="s">
        <v>106</v>
      </c>
      <c r="F45" s="54">
        <v>327.93</v>
      </c>
      <c r="G45" s="60"/>
      <c r="H45" s="60"/>
      <c r="I45" s="61" t="s">
        <v>33</v>
      </c>
      <c r="J45" s="62">
        <f t="shared" si="0"/>
        <v>1</v>
      </c>
      <c r="K45" s="60" t="s">
        <v>34</v>
      </c>
      <c r="L45" s="60" t="s">
        <v>4</v>
      </c>
      <c r="M45" s="63"/>
      <c r="N45" s="64"/>
      <c r="O45" s="64"/>
      <c r="P45" s="65"/>
      <c r="Q45" s="64"/>
      <c r="R45" s="64"/>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55">
        <f t="shared" si="1"/>
        <v>656</v>
      </c>
      <c r="BB45" s="66">
        <f t="shared" si="2"/>
        <v>656</v>
      </c>
      <c r="BC45" s="56" t="str">
        <f t="shared" si="3"/>
        <v>INR  Six Hundred &amp; Fifty Six  Only</v>
      </c>
      <c r="HZ45" s="18"/>
      <c r="IA45" s="18">
        <v>33</v>
      </c>
      <c r="IB45" s="18" t="s">
        <v>82</v>
      </c>
      <c r="IC45" s="18" t="s">
        <v>141</v>
      </c>
      <c r="ID45" s="18">
        <v>2</v>
      </c>
      <c r="IE45" s="17" t="s">
        <v>106</v>
      </c>
    </row>
    <row r="46" spans="1:239" s="17" customFormat="1" ht="31.5">
      <c r="A46" s="26">
        <v>34</v>
      </c>
      <c r="B46" s="57" t="s">
        <v>83</v>
      </c>
      <c r="C46" s="51" t="s">
        <v>142</v>
      </c>
      <c r="D46" s="52">
        <v>18</v>
      </c>
      <c r="E46" s="53" t="s">
        <v>106</v>
      </c>
      <c r="F46" s="54">
        <v>404.21</v>
      </c>
      <c r="G46" s="60"/>
      <c r="H46" s="60"/>
      <c r="I46" s="61" t="s">
        <v>33</v>
      </c>
      <c r="J46" s="62">
        <f t="shared" si="0"/>
        <v>1</v>
      </c>
      <c r="K46" s="60" t="s">
        <v>34</v>
      </c>
      <c r="L46" s="60" t="s">
        <v>4</v>
      </c>
      <c r="M46" s="63"/>
      <c r="N46" s="64"/>
      <c r="O46" s="64"/>
      <c r="P46" s="65"/>
      <c r="Q46" s="64"/>
      <c r="R46" s="64"/>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55">
        <f t="shared" si="1"/>
        <v>7276</v>
      </c>
      <c r="BB46" s="66">
        <f t="shared" si="2"/>
        <v>7276</v>
      </c>
      <c r="BC46" s="56" t="str">
        <f t="shared" si="3"/>
        <v>INR  Seven Thousand Two Hundred &amp; Seventy Six  Only</v>
      </c>
      <c r="HZ46" s="18"/>
      <c r="IA46" s="18">
        <v>34</v>
      </c>
      <c r="IB46" s="18" t="s">
        <v>83</v>
      </c>
      <c r="IC46" s="18" t="s">
        <v>142</v>
      </c>
      <c r="ID46" s="18">
        <v>18</v>
      </c>
      <c r="IE46" s="17" t="s">
        <v>106</v>
      </c>
    </row>
    <row r="47" spans="1:238" s="17" customFormat="1" ht="63">
      <c r="A47" s="26">
        <v>35</v>
      </c>
      <c r="B47" s="57" t="s">
        <v>84</v>
      </c>
      <c r="C47" s="51" t="s">
        <v>143</v>
      </c>
      <c r="D47" s="67"/>
      <c r="E47" s="68"/>
      <c r="F47" s="68"/>
      <c r="G47" s="68"/>
      <c r="H47" s="68"/>
      <c r="I47" s="68"/>
      <c r="J47" s="68"/>
      <c r="K47" s="68"/>
      <c r="L47" s="68"/>
      <c r="M47" s="68"/>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c r="AO47" s="69"/>
      <c r="AP47" s="69"/>
      <c r="AQ47" s="69"/>
      <c r="AR47" s="69"/>
      <c r="AS47" s="69"/>
      <c r="AT47" s="69"/>
      <c r="AU47" s="69"/>
      <c r="AV47" s="69"/>
      <c r="AW47" s="69"/>
      <c r="AX47" s="69"/>
      <c r="AY47" s="69"/>
      <c r="AZ47" s="69"/>
      <c r="BA47" s="69"/>
      <c r="BB47" s="69"/>
      <c r="BC47" s="70"/>
      <c r="HZ47" s="18"/>
      <c r="IA47" s="18">
        <v>35</v>
      </c>
      <c r="IB47" s="18" t="s">
        <v>84</v>
      </c>
      <c r="IC47" s="18" t="s">
        <v>143</v>
      </c>
      <c r="ID47" s="18"/>
    </row>
    <row r="48" spans="1:239" s="17" customFormat="1" ht="15.75">
      <c r="A48" s="26">
        <v>36</v>
      </c>
      <c r="B48" s="57" t="s">
        <v>85</v>
      </c>
      <c r="C48" s="51" t="s">
        <v>144</v>
      </c>
      <c r="D48" s="52">
        <v>10</v>
      </c>
      <c r="E48" s="53" t="s">
        <v>107</v>
      </c>
      <c r="F48" s="54">
        <v>240.25</v>
      </c>
      <c r="G48" s="60"/>
      <c r="H48" s="60"/>
      <c r="I48" s="61" t="s">
        <v>33</v>
      </c>
      <c r="J48" s="62">
        <f t="shared" si="0"/>
        <v>1</v>
      </c>
      <c r="K48" s="60" t="s">
        <v>34</v>
      </c>
      <c r="L48" s="60" t="s">
        <v>4</v>
      </c>
      <c r="M48" s="63"/>
      <c r="N48" s="64"/>
      <c r="O48" s="64"/>
      <c r="P48" s="65"/>
      <c r="Q48" s="64"/>
      <c r="R48" s="64"/>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55">
        <f t="shared" si="1"/>
        <v>2403</v>
      </c>
      <c r="BB48" s="66">
        <f t="shared" si="2"/>
        <v>2403</v>
      </c>
      <c r="BC48" s="56" t="str">
        <f t="shared" si="3"/>
        <v>INR  Two Thousand Four Hundred &amp; Three  Only</v>
      </c>
      <c r="HZ48" s="18"/>
      <c r="IA48" s="18">
        <v>36</v>
      </c>
      <c r="IB48" s="18" t="s">
        <v>85</v>
      </c>
      <c r="IC48" s="18" t="s">
        <v>144</v>
      </c>
      <c r="ID48" s="18">
        <v>10</v>
      </c>
      <c r="IE48" s="17" t="s">
        <v>107</v>
      </c>
    </row>
    <row r="49" spans="1:239" s="17" customFormat="1" ht="15.75">
      <c r="A49" s="26">
        <v>37</v>
      </c>
      <c r="B49" s="57" t="s">
        <v>86</v>
      </c>
      <c r="C49" s="51" t="s">
        <v>145</v>
      </c>
      <c r="D49" s="52">
        <v>45</v>
      </c>
      <c r="E49" s="53" t="s">
        <v>107</v>
      </c>
      <c r="F49" s="54">
        <v>427.01</v>
      </c>
      <c r="G49" s="60"/>
      <c r="H49" s="60"/>
      <c r="I49" s="61" t="s">
        <v>33</v>
      </c>
      <c r="J49" s="62">
        <f t="shared" si="0"/>
        <v>1</v>
      </c>
      <c r="K49" s="60" t="s">
        <v>34</v>
      </c>
      <c r="L49" s="60" t="s">
        <v>4</v>
      </c>
      <c r="M49" s="63"/>
      <c r="N49" s="64"/>
      <c r="O49" s="64"/>
      <c r="P49" s="65"/>
      <c r="Q49" s="64"/>
      <c r="R49" s="64"/>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55">
        <f t="shared" si="1"/>
        <v>19215</v>
      </c>
      <c r="BB49" s="66">
        <f t="shared" si="2"/>
        <v>19215</v>
      </c>
      <c r="BC49" s="56" t="str">
        <f t="shared" si="3"/>
        <v>INR  Nineteen Thousand Two Hundred &amp; Fifteen  Only</v>
      </c>
      <c r="HZ49" s="18"/>
      <c r="IA49" s="18">
        <v>37</v>
      </c>
      <c r="IB49" s="18" t="s">
        <v>86</v>
      </c>
      <c r="IC49" s="18" t="s">
        <v>145</v>
      </c>
      <c r="ID49" s="18">
        <v>45</v>
      </c>
      <c r="IE49" s="17" t="s">
        <v>107</v>
      </c>
    </row>
    <row r="50" spans="1:239" s="17" customFormat="1" ht="31.5">
      <c r="A50" s="26">
        <v>38</v>
      </c>
      <c r="B50" s="57" t="s">
        <v>87</v>
      </c>
      <c r="C50" s="51" t="s">
        <v>146</v>
      </c>
      <c r="D50" s="52">
        <v>38</v>
      </c>
      <c r="E50" s="53" t="s">
        <v>107</v>
      </c>
      <c r="F50" s="54">
        <v>547.13</v>
      </c>
      <c r="G50" s="60"/>
      <c r="H50" s="60"/>
      <c r="I50" s="61" t="s">
        <v>33</v>
      </c>
      <c r="J50" s="62">
        <f t="shared" si="0"/>
        <v>1</v>
      </c>
      <c r="K50" s="60" t="s">
        <v>34</v>
      </c>
      <c r="L50" s="60" t="s">
        <v>4</v>
      </c>
      <c r="M50" s="63"/>
      <c r="N50" s="64"/>
      <c r="O50" s="64"/>
      <c r="P50" s="65"/>
      <c r="Q50" s="64"/>
      <c r="R50" s="64"/>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55">
        <f t="shared" si="1"/>
        <v>20791</v>
      </c>
      <c r="BB50" s="66">
        <f t="shared" si="2"/>
        <v>20791</v>
      </c>
      <c r="BC50" s="56" t="str">
        <f t="shared" si="3"/>
        <v>INR  Twenty Thousand Seven Hundred &amp; Ninety One  Only</v>
      </c>
      <c r="HZ50" s="18"/>
      <c r="IA50" s="18">
        <v>38</v>
      </c>
      <c r="IB50" s="18" t="s">
        <v>87</v>
      </c>
      <c r="IC50" s="18" t="s">
        <v>146</v>
      </c>
      <c r="ID50" s="18">
        <v>38</v>
      </c>
      <c r="IE50" s="17" t="s">
        <v>107</v>
      </c>
    </row>
    <row r="51" spans="1:239" s="17" customFormat="1" ht="15.75">
      <c r="A51" s="26">
        <v>39</v>
      </c>
      <c r="B51" s="57" t="s">
        <v>88</v>
      </c>
      <c r="C51" s="51" t="s">
        <v>147</v>
      </c>
      <c r="D51" s="52">
        <v>4</v>
      </c>
      <c r="E51" s="53" t="s">
        <v>107</v>
      </c>
      <c r="F51" s="54">
        <v>35.07</v>
      </c>
      <c r="G51" s="60"/>
      <c r="H51" s="60"/>
      <c r="I51" s="61" t="s">
        <v>33</v>
      </c>
      <c r="J51" s="62">
        <f t="shared" si="0"/>
        <v>1</v>
      </c>
      <c r="K51" s="60" t="s">
        <v>34</v>
      </c>
      <c r="L51" s="60" t="s">
        <v>4</v>
      </c>
      <c r="M51" s="63"/>
      <c r="N51" s="64"/>
      <c r="O51" s="64"/>
      <c r="P51" s="65"/>
      <c r="Q51" s="64"/>
      <c r="R51" s="64"/>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55">
        <f t="shared" si="1"/>
        <v>140</v>
      </c>
      <c r="BB51" s="66">
        <f t="shared" si="2"/>
        <v>140</v>
      </c>
      <c r="BC51" s="56" t="str">
        <f t="shared" si="3"/>
        <v>INR  One Hundred &amp; Forty  Only</v>
      </c>
      <c r="HZ51" s="18"/>
      <c r="IA51" s="18">
        <v>39</v>
      </c>
      <c r="IB51" s="18" t="s">
        <v>88</v>
      </c>
      <c r="IC51" s="18" t="s">
        <v>147</v>
      </c>
      <c r="ID51" s="18">
        <v>4</v>
      </c>
      <c r="IE51" s="17" t="s">
        <v>107</v>
      </c>
    </row>
    <row r="52" spans="1:238" s="17" customFormat="1" ht="110.25">
      <c r="A52" s="26">
        <v>40</v>
      </c>
      <c r="B52" s="57" t="s">
        <v>89</v>
      </c>
      <c r="C52" s="51" t="s">
        <v>148</v>
      </c>
      <c r="D52" s="67"/>
      <c r="E52" s="68"/>
      <c r="F52" s="68"/>
      <c r="G52" s="68"/>
      <c r="H52" s="68"/>
      <c r="I52" s="68"/>
      <c r="J52" s="68"/>
      <c r="K52" s="68"/>
      <c r="L52" s="68"/>
      <c r="M52" s="68"/>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c r="AP52" s="69"/>
      <c r="AQ52" s="69"/>
      <c r="AR52" s="69"/>
      <c r="AS52" s="69"/>
      <c r="AT52" s="69"/>
      <c r="AU52" s="69"/>
      <c r="AV52" s="69"/>
      <c r="AW52" s="69"/>
      <c r="AX52" s="69"/>
      <c r="AY52" s="69"/>
      <c r="AZ52" s="69"/>
      <c r="BA52" s="69"/>
      <c r="BB52" s="69"/>
      <c r="BC52" s="70"/>
      <c r="HZ52" s="18"/>
      <c r="IA52" s="18">
        <v>40</v>
      </c>
      <c r="IB52" s="18" t="s">
        <v>89</v>
      </c>
      <c r="IC52" s="18" t="s">
        <v>148</v>
      </c>
      <c r="ID52" s="18"/>
    </row>
    <row r="53" spans="1:239" s="17" customFormat="1" ht="15.75">
      <c r="A53" s="26">
        <v>41</v>
      </c>
      <c r="B53" s="57" t="s">
        <v>90</v>
      </c>
      <c r="C53" s="51" t="s">
        <v>149</v>
      </c>
      <c r="D53" s="52">
        <v>1</v>
      </c>
      <c r="E53" s="53" t="s">
        <v>107</v>
      </c>
      <c r="F53" s="54">
        <v>8912.76</v>
      </c>
      <c r="G53" s="60"/>
      <c r="H53" s="60"/>
      <c r="I53" s="61" t="s">
        <v>33</v>
      </c>
      <c r="J53" s="62">
        <f t="shared" si="0"/>
        <v>1</v>
      </c>
      <c r="K53" s="60" t="s">
        <v>34</v>
      </c>
      <c r="L53" s="60" t="s">
        <v>4</v>
      </c>
      <c r="M53" s="63"/>
      <c r="N53" s="64"/>
      <c r="O53" s="64"/>
      <c r="P53" s="65"/>
      <c r="Q53" s="64"/>
      <c r="R53" s="64"/>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55">
        <f t="shared" si="1"/>
        <v>8913</v>
      </c>
      <c r="BB53" s="66">
        <f t="shared" si="2"/>
        <v>8913</v>
      </c>
      <c r="BC53" s="56" t="str">
        <f t="shared" si="3"/>
        <v>INR  Eight Thousand Nine Hundred &amp; Thirteen  Only</v>
      </c>
      <c r="HZ53" s="18"/>
      <c r="IA53" s="18">
        <v>41</v>
      </c>
      <c r="IB53" s="18" t="s">
        <v>90</v>
      </c>
      <c r="IC53" s="18" t="s">
        <v>149</v>
      </c>
      <c r="ID53" s="18">
        <v>1</v>
      </c>
      <c r="IE53" s="17" t="s">
        <v>107</v>
      </c>
    </row>
    <row r="54" spans="1:238" s="17" customFormat="1" ht="63">
      <c r="A54" s="26">
        <v>42</v>
      </c>
      <c r="B54" s="57" t="s">
        <v>91</v>
      </c>
      <c r="C54" s="51" t="s">
        <v>150</v>
      </c>
      <c r="D54" s="67"/>
      <c r="E54" s="68"/>
      <c r="F54" s="68"/>
      <c r="G54" s="68"/>
      <c r="H54" s="68"/>
      <c r="I54" s="68"/>
      <c r="J54" s="68"/>
      <c r="K54" s="68"/>
      <c r="L54" s="68"/>
      <c r="M54" s="68"/>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69"/>
      <c r="AW54" s="69"/>
      <c r="AX54" s="69"/>
      <c r="AY54" s="69"/>
      <c r="AZ54" s="69"/>
      <c r="BA54" s="69"/>
      <c r="BB54" s="69"/>
      <c r="BC54" s="70"/>
      <c r="HZ54" s="18"/>
      <c r="IA54" s="18">
        <v>42</v>
      </c>
      <c r="IB54" s="18" t="s">
        <v>91</v>
      </c>
      <c r="IC54" s="18" t="s">
        <v>150</v>
      </c>
      <c r="ID54" s="18"/>
    </row>
    <row r="55" spans="1:239" s="17" customFormat="1" ht="15.75">
      <c r="A55" s="26">
        <v>43</v>
      </c>
      <c r="B55" s="57" t="s">
        <v>92</v>
      </c>
      <c r="C55" s="51" t="s">
        <v>151</v>
      </c>
      <c r="D55" s="52">
        <v>9</v>
      </c>
      <c r="E55" s="53" t="s">
        <v>107</v>
      </c>
      <c r="F55" s="54">
        <v>224.46</v>
      </c>
      <c r="G55" s="60"/>
      <c r="H55" s="60"/>
      <c r="I55" s="61" t="s">
        <v>33</v>
      </c>
      <c r="J55" s="62">
        <f t="shared" si="0"/>
        <v>1</v>
      </c>
      <c r="K55" s="60" t="s">
        <v>34</v>
      </c>
      <c r="L55" s="60" t="s">
        <v>4</v>
      </c>
      <c r="M55" s="63"/>
      <c r="N55" s="64"/>
      <c r="O55" s="64"/>
      <c r="P55" s="65"/>
      <c r="Q55" s="64"/>
      <c r="R55" s="64"/>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55">
        <f t="shared" si="1"/>
        <v>2020</v>
      </c>
      <c r="BB55" s="66">
        <f t="shared" si="2"/>
        <v>2020</v>
      </c>
      <c r="BC55" s="56" t="str">
        <f t="shared" si="3"/>
        <v>INR  Two Thousand  &amp;Twenty  Only</v>
      </c>
      <c r="HZ55" s="18"/>
      <c r="IA55" s="18">
        <v>43</v>
      </c>
      <c r="IB55" s="18" t="s">
        <v>92</v>
      </c>
      <c r="IC55" s="18" t="s">
        <v>151</v>
      </c>
      <c r="ID55" s="18">
        <v>9</v>
      </c>
      <c r="IE55" s="17" t="s">
        <v>107</v>
      </c>
    </row>
    <row r="56" spans="1:239" s="17" customFormat="1" ht="15.75">
      <c r="A56" s="26">
        <v>44</v>
      </c>
      <c r="B56" s="57" t="s">
        <v>93</v>
      </c>
      <c r="C56" s="51" t="s">
        <v>152</v>
      </c>
      <c r="D56" s="52">
        <v>5</v>
      </c>
      <c r="E56" s="53" t="s">
        <v>107</v>
      </c>
      <c r="F56" s="54">
        <v>882.95</v>
      </c>
      <c r="G56" s="60"/>
      <c r="H56" s="60"/>
      <c r="I56" s="61" t="s">
        <v>33</v>
      </c>
      <c r="J56" s="62">
        <f t="shared" si="0"/>
        <v>1</v>
      </c>
      <c r="K56" s="60" t="s">
        <v>34</v>
      </c>
      <c r="L56" s="60" t="s">
        <v>4</v>
      </c>
      <c r="M56" s="63"/>
      <c r="N56" s="64"/>
      <c r="O56" s="64"/>
      <c r="P56" s="65"/>
      <c r="Q56" s="64"/>
      <c r="R56" s="64"/>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55">
        <f t="shared" si="1"/>
        <v>4415</v>
      </c>
      <c r="BB56" s="66">
        <f t="shared" si="2"/>
        <v>4415</v>
      </c>
      <c r="BC56" s="56" t="str">
        <f t="shared" si="3"/>
        <v>INR  Four Thousand Four Hundred &amp; Fifteen  Only</v>
      </c>
      <c r="HZ56" s="18"/>
      <c r="IA56" s="18">
        <v>44</v>
      </c>
      <c r="IB56" s="18" t="s">
        <v>93</v>
      </c>
      <c r="IC56" s="18" t="s">
        <v>152</v>
      </c>
      <c r="ID56" s="18">
        <v>5</v>
      </c>
      <c r="IE56" s="17" t="s">
        <v>107</v>
      </c>
    </row>
    <row r="57" spans="1:239" s="17" customFormat="1" ht="31.5">
      <c r="A57" s="26">
        <v>45</v>
      </c>
      <c r="B57" s="57" t="s">
        <v>94</v>
      </c>
      <c r="C57" s="51" t="s">
        <v>153</v>
      </c>
      <c r="D57" s="52">
        <v>5</v>
      </c>
      <c r="E57" s="53" t="s">
        <v>107</v>
      </c>
      <c r="F57" s="54">
        <v>1076.72</v>
      </c>
      <c r="G57" s="60"/>
      <c r="H57" s="60"/>
      <c r="I57" s="61" t="s">
        <v>33</v>
      </c>
      <c r="J57" s="62">
        <f t="shared" si="0"/>
        <v>1</v>
      </c>
      <c r="K57" s="60" t="s">
        <v>34</v>
      </c>
      <c r="L57" s="60" t="s">
        <v>4</v>
      </c>
      <c r="M57" s="63"/>
      <c r="N57" s="64"/>
      <c r="O57" s="64"/>
      <c r="P57" s="65"/>
      <c r="Q57" s="64"/>
      <c r="R57" s="64"/>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55">
        <f t="shared" si="1"/>
        <v>5384</v>
      </c>
      <c r="BB57" s="66">
        <f t="shared" si="2"/>
        <v>5384</v>
      </c>
      <c r="BC57" s="56" t="str">
        <f t="shared" si="3"/>
        <v>INR  Five Thousand Three Hundred &amp; Eighty Four  Only</v>
      </c>
      <c r="HZ57" s="18"/>
      <c r="IA57" s="18">
        <v>45</v>
      </c>
      <c r="IB57" s="18" t="s">
        <v>94</v>
      </c>
      <c r="IC57" s="18" t="s">
        <v>153</v>
      </c>
      <c r="ID57" s="18">
        <v>5</v>
      </c>
      <c r="IE57" s="17" t="s">
        <v>107</v>
      </c>
    </row>
    <row r="58" spans="1:239" s="17" customFormat="1" ht="31.5">
      <c r="A58" s="26">
        <v>46</v>
      </c>
      <c r="B58" s="57" t="s">
        <v>95</v>
      </c>
      <c r="C58" s="51" t="s">
        <v>154</v>
      </c>
      <c r="D58" s="52">
        <v>1</v>
      </c>
      <c r="E58" s="53" t="s">
        <v>106</v>
      </c>
      <c r="F58" s="54">
        <v>2428.76</v>
      </c>
      <c r="G58" s="60"/>
      <c r="H58" s="60"/>
      <c r="I58" s="61" t="s">
        <v>33</v>
      </c>
      <c r="J58" s="62">
        <f t="shared" si="0"/>
        <v>1</v>
      </c>
      <c r="K58" s="60" t="s">
        <v>34</v>
      </c>
      <c r="L58" s="60" t="s">
        <v>4</v>
      </c>
      <c r="M58" s="63"/>
      <c r="N58" s="64"/>
      <c r="O58" s="64"/>
      <c r="P58" s="65"/>
      <c r="Q58" s="64"/>
      <c r="R58" s="64"/>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55">
        <f t="shared" si="1"/>
        <v>2429</v>
      </c>
      <c r="BB58" s="66">
        <f t="shared" si="2"/>
        <v>2429</v>
      </c>
      <c r="BC58" s="56" t="str">
        <f t="shared" si="3"/>
        <v>INR  Two Thousand Four Hundred &amp; Twenty Nine  Only</v>
      </c>
      <c r="HZ58" s="18"/>
      <c r="IA58" s="18">
        <v>46</v>
      </c>
      <c r="IB58" s="18" t="s">
        <v>95</v>
      </c>
      <c r="IC58" s="18" t="s">
        <v>154</v>
      </c>
      <c r="ID58" s="18">
        <v>1</v>
      </c>
      <c r="IE58" s="17" t="s">
        <v>106</v>
      </c>
    </row>
    <row r="59" spans="1:239" s="17" customFormat="1" ht="15.75">
      <c r="A59" s="26">
        <v>47</v>
      </c>
      <c r="B59" s="57" t="s">
        <v>96</v>
      </c>
      <c r="C59" s="51" t="s">
        <v>155</v>
      </c>
      <c r="D59" s="52">
        <v>1</v>
      </c>
      <c r="E59" s="53" t="s">
        <v>106</v>
      </c>
      <c r="F59" s="54">
        <v>3038.14</v>
      </c>
      <c r="G59" s="60"/>
      <c r="H59" s="60"/>
      <c r="I59" s="61" t="s">
        <v>33</v>
      </c>
      <c r="J59" s="62">
        <f t="shared" si="0"/>
        <v>1</v>
      </c>
      <c r="K59" s="60" t="s">
        <v>34</v>
      </c>
      <c r="L59" s="60" t="s">
        <v>4</v>
      </c>
      <c r="M59" s="63"/>
      <c r="N59" s="64"/>
      <c r="O59" s="64"/>
      <c r="P59" s="65"/>
      <c r="Q59" s="64"/>
      <c r="R59" s="64"/>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55">
        <f t="shared" si="1"/>
        <v>3038</v>
      </c>
      <c r="BB59" s="66">
        <f t="shared" si="2"/>
        <v>3038</v>
      </c>
      <c r="BC59" s="56" t="str">
        <f t="shared" si="3"/>
        <v>INR  Three Thousand  &amp;Thirty Eight  Only</v>
      </c>
      <c r="HZ59" s="18"/>
      <c r="IA59" s="18">
        <v>47</v>
      </c>
      <c r="IB59" s="18" t="s">
        <v>96</v>
      </c>
      <c r="IC59" s="18" t="s">
        <v>155</v>
      </c>
      <c r="ID59" s="18">
        <v>1</v>
      </c>
      <c r="IE59" s="17" t="s">
        <v>106</v>
      </c>
    </row>
    <row r="60" spans="1:239" s="17" customFormat="1" ht="31.5">
      <c r="A60" s="26">
        <v>48</v>
      </c>
      <c r="B60" s="57" t="s">
        <v>97</v>
      </c>
      <c r="C60" s="51" t="s">
        <v>156</v>
      </c>
      <c r="D60" s="52">
        <v>5</v>
      </c>
      <c r="E60" s="53" t="s">
        <v>106</v>
      </c>
      <c r="F60" s="54">
        <v>910.13</v>
      </c>
      <c r="G60" s="60"/>
      <c r="H60" s="60"/>
      <c r="I60" s="61" t="s">
        <v>33</v>
      </c>
      <c r="J60" s="62">
        <f t="shared" si="0"/>
        <v>1</v>
      </c>
      <c r="K60" s="60" t="s">
        <v>34</v>
      </c>
      <c r="L60" s="60" t="s">
        <v>4</v>
      </c>
      <c r="M60" s="63"/>
      <c r="N60" s="64"/>
      <c r="O60" s="64"/>
      <c r="P60" s="65"/>
      <c r="Q60" s="64"/>
      <c r="R60" s="64"/>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55">
        <f t="shared" si="1"/>
        <v>4551</v>
      </c>
      <c r="BB60" s="66">
        <f t="shared" si="2"/>
        <v>4551</v>
      </c>
      <c r="BC60" s="56" t="str">
        <f t="shared" si="3"/>
        <v>INR  Four Thousand Five Hundred &amp; Fifty One  Only</v>
      </c>
      <c r="HZ60" s="18"/>
      <c r="IA60" s="18">
        <v>48</v>
      </c>
      <c r="IB60" s="18" t="s">
        <v>97</v>
      </c>
      <c r="IC60" s="18" t="s">
        <v>156</v>
      </c>
      <c r="ID60" s="18">
        <v>5</v>
      </c>
      <c r="IE60" s="17" t="s">
        <v>106</v>
      </c>
    </row>
    <row r="61" spans="1:239" s="17" customFormat="1" ht="47.25">
      <c r="A61" s="26">
        <v>49</v>
      </c>
      <c r="B61" s="57" t="s">
        <v>98</v>
      </c>
      <c r="C61" s="51" t="s">
        <v>157</v>
      </c>
      <c r="D61" s="52">
        <v>6</v>
      </c>
      <c r="E61" s="53" t="s">
        <v>106</v>
      </c>
      <c r="F61" s="54">
        <v>2731.26</v>
      </c>
      <c r="G61" s="60"/>
      <c r="H61" s="60"/>
      <c r="I61" s="61" t="s">
        <v>33</v>
      </c>
      <c r="J61" s="62">
        <f t="shared" si="0"/>
        <v>1</v>
      </c>
      <c r="K61" s="60" t="s">
        <v>34</v>
      </c>
      <c r="L61" s="60" t="s">
        <v>4</v>
      </c>
      <c r="M61" s="63"/>
      <c r="N61" s="64"/>
      <c r="O61" s="64"/>
      <c r="P61" s="65"/>
      <c r="Q61" s="64"/>
      <c r="R61" s="64"/>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55">
        <f t="shared" si="1"/>
        <v>16388</v>
      </c>
      <c r="BB61" s="66">
        <f t="shared" si="2"/>
        <v>16388</v>
      </c>
      <c r="BC61" s="56" t="str">
        <f t="shared" si="3"/>
        <v>INR  Sixteen Thousand Three Hundred &amp; Eighty Eight  Only</v>
      </c>
      <c r="HZ61" s="18"/>
      <c r="IA61" s="18">
        <v>49</v>
      </c>
      <c r="IB61" s="18" t="s">
        <v>98</v>
      </c>
      <c r="IC61" s="18" t="s">
        <v>157</v>
      </c>
      <c r="ID61" s="18">
        <v>6</v>
      </c>
      <c r="IE61" s="17" t="s">
        <v>106</v>
      </c>
    </row>
    <row r="62" spans="1:239" s="17" customFormat="1" ht="31.5">
      <c r="A62" s="26">
        <v>50</v>
      </c>
      <c r="B62" s="57" t="s">
        <v>99</v>
      </c>
      <c r="C62" s="51" t="s">
        <v>158</v>
      </c>
      <c r="D62" s="52">
        <v>4</v>
      </c>
      <c r="E62" s="53" t="s">
        <v>106</v>
      </c>
      <c r="F62" s="54">
        <v>7602.81</v>
      </c>
      <c r="G62" s="60"/>
      <c r="H62" s="60"/>
      <c r="I62" s="61" t="s">
        <v>33</v>
      </c>
      <c r="J62" s="62">
        <f t="shared" si="0"/>
        <v>1</v>
      </c>
      <c r="K62" s="60" t="s">
        <v>34</v>
      </c>
      <c r="L62" s="60" t="s">
        <v>4</v>
      </c>
      <c r="M62" s="63"/>
      <c r="N62" s="64"/>
      <c r="O62" s="64"/>
      <c r="P62" s="65"/>
      <c r="Q62" s="64"/>
      <c r="R62" s="64"/>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55">
        <f t="shared" si="1"/>
        <v>30411</v>
      </c>
      <c r="BB62" s="66">
        <f t="shared" si="2"/>
        <v>30411</v>
      </c>
      <c r="BC62" s="56" t="str">
        <f t="shared" si="3"/>
        <v>INR  Thirty Thousand Four Hundred &amp; Eleven  Only</v>
      </c>
      <c r="HZ62" s="18"/>
      <c r="IA62" s="18">
        <v>50</v>
      </c>
      <c r="IB62" s="18" t="s">
        <v>99</v>
      </c>
      <c r="IC62" s="18" t="s">
        <v>158</v>
      </c>
      <c r="ID62" s="18">
        <v>4</v>
      </c>
      <c r="IE62" s="17" t="s">
        <v>106</v>
      </c>
    </row>
    <row r="63" spans="1:239" s="17" customFormat="1" ht="31.5">
      <c r="A63" s="26">
        <v>51</v>
      </c>
      <c r="B63" s="58" t="s">
        <v>100</v>
      </c>
      <c r="C63" s="51" t="s">
        <v>159</v>
      </c>
      <c r="D63" s="52">
        <v>3</v>
      </c>
      <c r="E63" s="53" t="s">
        <v>106</v>
      </c>
      <c r="F63" s="54">
        <v>9814.99</v>
      </c>
      <c r="G63" s="60"/>
      <c r="H63" s="60"/>
      <c r="I63" s="61" t="s">
        <v>33</v>
      </c>
      <c r="J63" s="62">
        <f t="shared" si="0"/>
        <v>1</v>
      </c>
      <c r="K63" s="60" t="s">
        <v>34</v>
      </c>
      <c r="L63" s="60" t="s">
        <v>4</v>
      </c>
      <c r="M63" s="63"/>
      <c r="N63" s="64"/>
      <c r="O63" s="64"/>
      <c r="P63" s="65"/>
      <c r="Q63" s="64"/>
      <c r="R63" s="64"/>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55">
        <f t="shared" si="1"/>
        <v>29445</v>
      </c>
      <c r="BB63" s="66">
        <f t="shared" si="2"/>
        <v>29445</v>
      </c>
      <c r="BC63" s="56" t="str">
        <f t="shared" si="3"/>
        <v>INR  Twenty Nine Thousand Four Hundred &amp; Forty Five  Only</v>
      </c>
      <c r="HZ63" s="18"/>
      <c r="IA63" s="18">
        <v>51</v>
      </c>
      <c r="IB63" s="18" t="s">
        <v>100</v>
      </c>
      <c r="IC63" s="18" t="s">
        <v>159</v>
      </c>
      <c r="ID63" s="18">
        <v>3</v>
      </c>
      <c r="IE63" s="17" t="s">
        <v>106</v>
      </c>
    </row>
    <row r="64" spans="1:239" s="17" customFormat="1" ht="238.5" customHeight="1">
      <c r="A64" s="26">
        <v>52</v>
      </c>
      <c r="B64" s="57" t="s">
        <v>101</v>
      </c>
      <c r="C64" s="51" t="s">
        <v>160</v>
      </c>
      <c r="D64" s="52">
        <v>5</v>
      </c>
      <c r="E64" s="53" t="s">
        <v>108</v>
      </c>
      <c r="F64" s="54">
        <v>2393.69</v>
      </c>
      <c r="G64" s="60"/>
      <c r="H64" s="60"/>
      <c r="I64" s="61" t="s">
        <v>33</v>
      </c>
      <c r="J64" s="62">
        <f t="shared" si="0"/>
        <v>1</v>
      </c>
      <c r="K64" s="60" t="s">
        <v>34</v>
      </c>
      <c r="L64" s="60" t="s">
        <v>4</v>
      </c>
      <c r="M64" s="63"/>
      <c r="N64" s="64"/>
      <c r="O64" s="64"/>
      <c r="P64" s="65"/>
      <c r="Q64" s="64"/>
      <c r="R64" s="64"/>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55">
        <f t="shared" si="1"/>
        <v>11968</v>
      </c>
      <c r="BB64" s="66">
        <f t="shared" si="2"/>
        <v>11968</v>
      </c>
      <c r="BC64" s="56" t="str">
        <f t="shared" si="3"/>
        <v>INR  Eleven Thousand Nine Hundred &amp; Sixty Eight  Only</v>
      </c>
      <c r="HZ64" s="18"/>
      <c r="IA64" s="18">
        <v>52</v>
      </c>
      <c r="IB64" s="59" t="s">
        <v>101</v>
      </c>
      <c r="IC64" s="18" t="s">
        <v>160</v>
      </c>
      <c r="ID64" s="18">
        <v>5</v>
      </c>
      <c r="IE64" s="17" t="s">
        <v>108</v>
      </c>
    </row>
    <row r="65" spans="1:238" s="17" customFormat="1" ht="63">
      <c r="A65" s="26">
        <v>53</v>
      </c>
      <c r="B65" s="57" t="s">
        <v>102</v>
      </c>
      <c r="C65" s="51" t="s">
        <v>161</v>
      </c>
      <c r="D65" s="67"/>
      <c r="E65" s="68"/>
      <c r="F65" s="68"/>
      <c r="G65" s="68"/>
      <c r="H65" s="68"/>
      <c r="I65" s="68"/>
      <c r="J65" s="68"/>
      <c r="K65" s="68"/>
      <c r="L65" s="68"/>
      <c r="M65" s="68"/>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c r="AP65" s="69"/>
      <c r="AQ65" s="69"/>
      <c r="AR65" s="69"/>
      <c r="AS65" s="69"/>
      <c r="AT65" s="69"/>
      <c r="AU65" s="69"/>
      <c r="AV65" s="69"/>
      <c r="AW65" s="69"/>
      <c r="AX65" s="69"/>
      <c r="AY65" s="69"/>
      <c r="AZ65" s="69"/>
      <c r="BA65" s="69"/>
      <c r="BB65" s="69"/>
      <c r="BC65" s="70"/>
      <c r="HZ65" s="18"/>
      <c r="IA65" s="18">
        <v>53</v>
      </c>
      <c r="IB65" s="18" t="s">
        <v>102</v>
      </c>
      <c r="IC65" s="18" t="s">
        <v>161</v>
      </c>
      <c r="ID65" s="18"/>
    </row>
    <row r="66" spans="1:239" s="17" customFormat="1" ht="15.75">
      <c r="A66" s="26">
        <v>54</v>
      </c>
      <c r="B66" s="58" t="s">
        <v>103</v>
      </c>
      <c r="C66" s="51" t="s">
        <v>162</v>
      </c>
      <c r="D66" s="52">
        <v>20</v>
      </c>
      <c r="E66" s="53" t="s">
        <v>104</v>
      </c>
      <c r="F66" s="54">
        <v>195.53</v>
      </c>
      <c r="G66" s="60"/>
      <c r="H66" s="60"/>
      <c r="I66" s="61" t="s">
        <v>33</v>
      </c>
      <c r="J66" s="62">
        <f t="shared" si="0"/>
        <v>1</v>
      </c>
      <c r="K66" s="60" t="s">
        <v>34</v>
      </c>
      <c r="L66" s="60" t="s">
        <v>4</v>
      </c>
      <c r="M66" s="63"/>
      <c r="N66" s="64"/>
      <c r="O66" s="64"/>
      <c r="P66" s="65"/>
      <c r="Q66" s="64"/>
      <c r="R66" s="64"/>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55">
        <f t="shared" si="1"/>
        <v>3911</v>
      </c>
      <c r="BB66" s="66">
        <f t="shared" si="2"/>
        <v>3911</v>
      </c>
      <c r="BC66" s="56" t="str">
        <f t="shared" si="3"/>
        <v>INR  Three Thousand Nine Hundred &amp; Eleven  Only</v>
      </c>
      <c r="HZ66" s="18"/>
      <c r="IA66" s="18">
        <v>54</v>
      </c>
      <c r="IB66" s="18" t="s">
        <v>103</v>
      </c>
      <c r="IC66" s="18" t="s">
        <v>162</v>
      </c>
      <c r="ID66" s="18">
        <v>20</v>
      </c>
      <c r="IE66" s="17" t="s">
        <v>104</v>
      </c>
    </row>
    <row r="67" spans="1:237" ht="37.5">
      <c r="A67" s="24" t="s">
        <v>35</v>
      </c>
      <c r="B67" s="29"/>
      <c r="C67" s="30"/>
      <c r="D67" s="34"/>
      <c r="E67" s="34"/>
      <c r="F67" s="34"/>
      <c r="G67" s="34"/>
      <c r="H67" s="35"/>
      <c r="I67" s="35"/>
      <c r="J67" s="35"/>
      <c r="K67" s="35"/>
      <c r="L67" s="36"/>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Y67" s="37"/>
      <c r="AZ67" s="37"/>
      <c r="BA67" s="38">
        <f>SUM(BA13:BA66)</f>
        <v>446047</v>
      </c>
      <c r="BB67" s="39" t="e">
        <f>SUM(#REF!)</f>
        <v>#REF!</v>
      </c>
      <c r="BC67" s="40" t="str">
        <f>SpellNumber(L67,BA67)</f>
        <v>  Four Lakh Forty Six Thousand  &amp;Forty Seven  Only</v>
      </c>
      <c r="IA67" s="3" t="s">
        <v>35</v>
      </c>
      <c r="IC67" s="3">
        <v>29911889</v>
      </c>
    </row>
    <row r="68" spans="1:237" ht="36.75" customHeight="1">
      <c r="A68" s="23" t="s">
        <v>36</v>
      </c>
      <c r="B68" s="31"/>
      <c r="C68" s="32"/>
      <c r="D68" s="41"/>
      <c r="E68" s="42" t="s">
        <v>41</v>
      </c>
      <c r="F68" s="33"/>
      <c r="G68" s="43"/>
      <c r="H68" s="44"/>
      <c r="I68" s="44"/>
      <c r="J68" s="44"/>
      <c r="K68" s="45"/>
      <c r="L68" s="46"/>
      <c r="M68" s="47"/>
      <c r="N68" s="37"/>
      <c r="O68" s="37"/>
      <c r="P68" s="37"/>
      <c r="Q68" s="37"/>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c r="AX68" s="37"/>
      <c r="AY68" s="37"/>
      <c r="AZ68" s="37"/>
      <c r="BA68" s="48">
        <f>IF(ISBLANK(F68),0,IF(E68="Excess (+)",ROUND(BA67+(BA67*F68),0),IF(E68="Less (-)",ROUND(BA67+(BA67*F68*(-1)),0),IF(E68="At Par",BA67,0))))</f>
        <v>0</v>
      </c>
      <c r="BB68" s="49">
        <f>ROUND(BA68,0)</f>
        <v>0</v>
      </c>
      <c r="BC68" s="50" t="str">
        <f>SpellNumber($E$2,BB68)</f>
        <v>INR Zero Only</v>
      </c>
      <c r="IA68" s="3" t="s">
        <v>36</v>
      </c>
      <c r="IC68" s="3" t="s">
        <v>48</v>
      </c>
    </row>
    <row r="69" spans="1:237" ht="33.75" customHeight="1">
      <c r="A69" s="19" t="s">
        <v>37</v>
      </c>
      <c r="B69" s="19"/>
      <c r="C69" s="71" t="str">
        <f>BC68</f>
        <v>INR Zero Only</v>
      </c>
      <c r="D69" s="72"/>
      <c r="E69" s="72"/>
      <c r="F69" s="72"/>
      <c r="G69" s="72"/>
      <c r="H69" s="72"/>
      <c r="I69" s="72"/>
      <c r="J69" s="72"/>
      <c r="K69" s="72"/>
      <c r="L69" s="72"/>
      <c r="M69" s="72"/>
      <c r="N69" s="72"/>
      <c r="O69" s="72"/>
      <c r="P69" s="72"/>
      <c r="Q69" s="72"/>
      <c r="R69" s="72"/>
      <c r="S69" s="72"/>
      <c r="T69" s="72"/>
      <c r="U69" s="72"/>
      <c r="V69" s="72"/>
      <c r="W69" s="72"/>
      <c r="X69" s="72"/>
      <c r="Y69" s="72"/>
      <c r="Z69" s="72"/>
      <c r="AA69" s="72"/>
      <c r="AB69" s="72"/>
      <c r="AC69" s="72"/>
      <c r="AD69" s="72"/>
      <c r="AE69" s="72"/>
      <c r="AF69" s="72"/>
      <c r="AG69" s="72"/>
      <c r="AH69" s="72"/>
      <c r="AI69" s="72"/>
      <c r="AJ69" s="72"/>
      <c r="AK69" s="72"/>
      <c r="AL69" s="72"/>
      <c r="AM69" s="72"/>
      <c r="AN69" s="72"/>
      <c r="AO69" s="72"/>
      <c r="AP69" s="72"/>
      <c r="AQ69" s="72"/>
      <c r="AR69" s="72"/>
      <c r="AS69" s="72"/>
      <c r="AT69" s="72"/>
      <c r="AU69" s="72"/>
      <c r="AV69" s="72"/>
      <c r="AW69" s="72"/>
      <c r="AX69" s="72"/>
      <c r="AY69" s="72"/>
      <c r="AZ69" s="72"/>
      <c r="BA69" s="72"/>
      <c r="BB69" s="72"/>
      <c r="BC69" s="73"/>
      <c r="IA69" s="3" t="s">
        <v>37</v>
      </c>
      <c r="IC69" s="3" t="s">
        <v>47</v>
      </c>
    </row>
  </sheetData>
  <sheetProtection password="D850" sheet="1"/>
  <autoFilter ref="A11:BC69"/>
  <mergeCells count="19">
    <mergeCell ref="D21:BC21"/>
    <mergeCell ref="D27:BC27"/>
    <mergeCell ref="D36:BC36"/>
    <mergeCell ref="D40:BC40"/>
    <mergeCell ref="A1:L1"/>
    <mergeCell ref="A4:BC4"/>
    <mergeCell ref="A5:BC5"/>
    <mergeCell ref="A6:BC6"/>
    <mergeCell ref="A7:BC7"/>
    <mergeCell ref="D54:BC54"/>
    <mergeCell ref="D65:BC65"/>
    <mergeCell ref="C69:BC69"/>
    <mergeCell ref="D13:BC13"/>
    <mergeCell ref="B8:BC8"/>
    <mergeCell ref="A9:BC9"/>
    <mergeCell ref="D42:BC42"/>
    <mergeCell ref="D47:BC47"/>
    <mergeCell ref="D52:BC52"/>
    <mergeCell ref="D18:BC18"/>
  </mergeCells>
  <dataValidations count="20">
    <dataValidation type="list" allowBlank="1" showErrorMessage="1" sqref="E68">
      <formula1>"Select,Excess (+),Less (-)"</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68">
      <formula1>0</formula1>
      <formula2>99.9</formula2>
    </dataValidation>
    <dataValidation type="list" allowBlank="1" showErrorMessage="1" sqref="K14:K17 K19:K20 K22:K26 K28:K35 K37:K39 K41 K43:K46 K48:K51 K53 K55:K64 K66">
      <formula1>"Partial Conversion,Full Conversion"</formula1>
    </dataValidation>
    <dataValidation type="list" allowBlank="1" showErrorMessage="1" sqref="C2">
      <formula1>"Normal,SingleWindow,Alternate"</formula1>
    </dataValidation>
    <dataValidation type="list" allowBlank="1" showErrorMessage="1" sqref="B2">
      <formula1>"Item Rate,Percentage,Item Wise"</formula1>
    </dataValidation>
    <dataValidation type="list" allowBlank="1" showErrorMessage="1" sqref="D2">
      <formula1>"INR Only,INR and Other Currency"</formula1>
    </dataValidation>
    <dataValidation type="list" allowBlank="1" showInputMessage="1" showErrorMessage="1" sqref="L69 L62 L63 L64 L13 L14 L15 L16 L17 L18 L19 L20 L21 L22 L23 L24 L25 L26 L27 L28 L29 L30 L31 L32 L33 L34 L35 L36 L37 L38 L39 L40 L41 L42 L43 L44 L45 L46 L47 L48 L49 L50 L51 L52 L53 L54 L55 L56 L57 L58 L59 L60 L61 L66 L65">
      <formula1>"INR"</formula1>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68">
      <formula1>IF(E68="Select",-1,IF(E68="At Par",0,0))</formula1>
      <formula2>IF(E68="Select",-1,IF(E68="At Par",0,0.99))</formula2>
    </dataValidation>
    <dataValidation type="decimal" allowBlank="1" showInputMessage="1" showErrorMessage="1" promptTitle="Rate Entry" prompt="Please enter the Basic Price in Rupees for this item. " errorTitle="Invaid Entry" error="Only Numeric Values are allowed. " sqref="G14:H17 G19:H20 G22:H26 G28:H35 G37:H39 G41:H41 G43:H46 G48:H51 G53:H53 G55:H64 G66:H66">
      <formula1>0</formula1>
      <formula2>999999999999999</formula2>
    </dataValidation>
    <dataValidation allowBlank="1" showInputMessage="1" showErrorMessage="1" promptTitle="Addition / Deduction" prompt="Please Choose the correct One" sqref="J14:J17 J19:J20 J22:J26 J28:J35 J37:J39 J41 J43:J46 J48:J51 J53 J55:J64 J66"/>
    <dataValidation type="list" showErrorMessage="1" sqref="I14:I17 I19:I20 I22:I26 I28:I35 I37:I39 I41 I43:I46 I48:I51 I53 I55:I64 I66">
      <formula1>"Excess(+),Less(-)"</formula1>
    </dataValidation>
    <dataValidation type="decimal" allowBlank="1" showInputMessage="1" showErrorMessage="1" promptTitle="Rate Entry" prompt="Please enter the Other Taxes2 in Rupees for this item. " errorTitle="Invaid Entry" error="Only Numeric Values are allowed. " sqref="N14:O17 N19:O20 N22:O26 N28:O35 N37:O39 N41:O41 N43:O46 N48:O51 N53:O53 N55:O64 N66:O6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4:R17 R19:R20 R22:R26 R28:R35 R37:R39 R41 R43:R46 R48:R51 R53 R55:R64 R6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4:Q17 Q19:Q20 Q22:Q26 Q28:Q35 Q37:Q39 Q41 Q43:Q46 Q48:Q51 Q53 Q55:Q64 Q66">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M17 M19:M20 M22:M26 M28:M35 M37:M39 M41 M43:M46 M48:M51 M53 M55:M64 M66">
      <formula1>0</formula1>
      <formula2>999999999999999</formula2>
    </dataValidation>
    <dataValidation type="decimal" allowBlank="1" showInputMessage="1" showErrorMessage="1" promptTitle="Quantity" prompt="Please enter the Quantity for this item. " errorTitle="Invalid Entry" error="Only Numeric Values are allowed. " sqref="D14:D17 D19:D20 D22:D26 D28:D35 D37:D39 D41 D43:D46 D48:D51 D53 D55:D64 D66">
      <formula1>0</formula1>
      <formula2>999999999999999</formula2>
    </dataValidation>
    <dataValidation type="decimal" allowBlank="1" showInputMessage="1" showErrorMessage="1" promptTitle="Estimated Rate" prompt="Please enter the Rate for this item. " errorTitle="Invalid Entry" error="Only Numeric Values are allowed. " sqref="F14:F17 F19:F20 F22:F26 F28:F35 F37:F39 F41 F43:F46 F48:F51 F53 F55:F64 F66">
      <formula1>0</formula1>
      <formula2>999999999999999</formula2>
    </dataValidation>
    <dataValidation allowBlank="1" showInputMessage="1" showErrorMessage="1" promptTitle="Itemcode/Make" prompt="Please enter text" sqref="C13:C66"/>
    <dataValidation type="decimal" allowBlank="1" showInputMessage="1" showErrorMessage="1" errorTitle="Invalid Entry" error="Only Numeric Values are allowed. " sqref="A13:A66">
      <formula1>0</formula1>
      <formula2>999999999999999</formula2>
    </dataValidation>
    <dataValidation type="list" allowBlank="1" showErrorMessage="1" sqref="D13 D18 D21 D27 D36 D40 D42 D47 D52 D54 D65">
      <formula1>"Partial Conversion,Full Conversion"</formula1>
      <formula2>0</formula2>
    </dataValidation>
  </dataValidations>
  <printOptions/>
  <pageMargins left="0.45" right="0.2" top="0.25" bottom="0.25" header="0.511805555555556" footer="0.511805555555556"/>
  <pageSetup fitToHeight="0" fitToWidth="1" horizontalDpi="300" verticalDpi="300" orientation="portrait" paperSize="9" scale="5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F4" sqref="F4"/>
    </sheetView>
  </sheetViews>
  <sheetFormatPr defaultColWidth="9.140625" defaultRowHeight="15"/>
  <sheetData>
    <row r="6" spans="5:11" ht="15">
      <c r="E6" s="82" t="s">
        <v>38</v>
      </c>
      <c r="F6" s="82"/>
      <c r="G6" s="82"/>
      <c r="H6" s="82"/>
      <c r="I6" s="82"/>
      <c r="J6" s="82"/>
      <c r="K6" s="82"/>
    </row>
    <row r="7" spans="5:11" ht="15">
      <c r="E7" s="83"/>
      <c r="F7" s="83"/>
      <c r="G7" s="83"/>
      <c r="H7" s="83"/>
      <c r="I7" s="83"/>
      <c r="J7" s="83"/>
      <c r="K7" s="83"/>
    </row>
    <row r="8" spans="5:11" ht="15">
      <c r="E8" s="83"/>
      <c r="F8" s="83"/>
      <c r="G8" s="83"/>
      <c r="H8" s="83"/>
      <c r="I8" s="83"/>
      <c r="J8" s="83"/>
      <c r="K8" s="83"/>
    </row>
    <row r="9" spans="5:11" ht="15">
      <c r="E9" s="83"/>
      <c r="F9" s="83"/>
      <c r="G9" s="83"/>
      <c r="H9" s="83"/>
      <c r="I9" s="83"/>
      <c r="J9" s="83"/>
      <c r="K9" s="83"/>
    </row>
    <row r="10" spans="5:11" ht="15">
      <c r="E10" s="83"/>
      <c r="F10" s="83"/>
      <c r="G10" s="83"/>
      <c r="H10" s="83"/>
      <c r="I10" s="83"/>
      <c r="J10" s="83"/>
      <c r="K10" s="83"/>
    </row>
    <row r="11" spans="5:11" ht="15">
      <c r="E11" s="83"/>
      <c r="F11" s="83"/>
      <c r="G11" s="83"/>
      <c r="H11" s="83"/>
      <c r="I11" s="83"/>
      <c r="J11" s="83"/>
      <c r="K11" s="83"/>
    </row>
    <row r="12" spans="5:11" ht="15">
      <c r="E12" s="83"/>
      <c r="F12" s="83"/>
      <c r="G12" s="83"/>
      <c r="H12" s="83"/>
      <c r="I12" s="83"/>
      <c r="J12" s="83"/>
      <c r="K12" s="83"/>
    </row>
    <row r="13" spans="5:11" ht="15">
      <c r="E13" s="83"/>
      <c r="F13" s="83"/>
      <c r="G13" s="83"/>
      <c r="H13" s="83"/>
      <c r="I13" s="83"/>
      <c r="J13" s="83"/>
      <c r="K13" s="83"/>
    </row>
    <row r="14" spans="5:11" ht="15">
      <c r="E14" s="83"/>
      <c r="F14" s="83"/>
      <c r="G14" s="83"/>
      <c r="H14" s="83"/>
      <c r="I14" s="83"/>
      <c r="J14" s="83"/>
      <c r="K14" s="83"/>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DOIP Office</cp:lastModifiedBy>
  <cp:lastPrinted>2024-03-07T07:15:47Z</cp:lastPrinted>
  <dcterms:created xsi:type="dcterms:W3CDTF">2009-01-30T06:42:42Z</dcterms:created>
  <dcterms:modified xsi:type="dcterms:W3CDTF">2024-03-07T09:35:11Z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