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<sst xmlns="http://schemas.openxmlformats.org/spreadsheetml/2006/main" count="243" uniqueCount="90">
  <si>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</si>
  <si>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</si>
  <si>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</si>
  <si>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</si>
  <si>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</si>
  <si>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</si>
  <si>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</si>
  <si>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</si>
  <si>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</si>
  <si>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</si>
  <si>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</si>
  <si>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</si>
  <si>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</si>
  <si>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</si>
  <si>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</si>
  <si>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</si>
  <si>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</si>
  <si>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</si>
  <si>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</si>
  <si>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</si>
  <si>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</si>
  <si>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</si>
  <si>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</si>
  <si>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</si>
  <si>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</si>
  <si>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</si>
  <si>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</si>
  <si>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</si>
  <si>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</si>
  <si>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</si>
  <si>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</si>
  <si>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</si>
  <si>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</si>
  <si>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</si>
  <si>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</si>
  <si>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</si>
  <si>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</si>
  <si>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</si>
  <si>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</si>
  <si>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</si>
  <si>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</si>
  <si>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</si>
  <si>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</si>
  <si>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</si>
  <si>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</si>
  <si>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</si>
  <si>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</si>
  <si>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</si>
  <si>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</si>
  <si>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</si>
  <si>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</si>
  <si>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</si>
  <si>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</si>
  <si>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</si>
  <si>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</si>
  <si>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</si>
  <si>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</si>
  <si>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</si>
  <si>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</si>
  <si>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</si>
  <si>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Component</t>
  </si>
  <si>
    <t>SITC of Water Cooler units ISI marked of following capacity of approved make fully Stainless steel FSS anti-corrosive body, tank  with In-Situ PUF insulation, 02 no's Faucets, Energy efficient Reciprocating/Rotary compressor with Eco-friendly refrigerant, Auto-cut off, over load feature suitable for 230±10% volts, 50 Hz, 1 phase AC supply etc complete with masonry block , VI pad , accessories as required.</t>
  </si>
  <si>
    <t xml:space="preserve">150 LPH Cooling /150 Ltr Storage Capacity </t>
  </si>
  <si>
    <t xml:space="preserve">60/80 LPH Cooling /120 Ltr Storage Capacity </t>
  </si>
  <si>
    <t>Supply   &amp;   fixing   of  UV water purifier  ISI marked of approved make having inbuilt Sediment filter, Carbon filter, UV LED lamp etc  for ground, munciple and soft water suitable for 230±10% volts, 50 Hz, 1 phase AC supply etc complete with  accessories as required.</t>
  </si>
  <si>
    <t xml:space="preserve">Min 60 LPH Purification Capacity </t>
  </si>
  <si>
    <t xml:space="preserve">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 </t>
  </si>
  <si>
    <t>20 mm</t>
  </si>
  <si>
    <t>25 mm</t>
  </si>
  <si>
    <t>Supply,laying, testing and commessining of approved make FRLS PVC/ XLPE insulated  power/control copper cable of  on surface/recessed complete as required.</t>
  </si>
  <si>
    <t>3 Core x 2.5 sq.mm</t>
  </si>
  <si>
    <t xml:space="preserve">Providing and fixing of Single Phase Plug top  ISI Marked for  AC (FCU) unit  etc i/c dismantling old plug top if any complete as required.  </t>
  </si>
  <si>
    <t>3 pin- 6 Amp. (PVC)</t>
  </si>
  <si>
    <t>3 pin- 16 Amp. (PVC)</t>
  </si>
  <si>
    <t>3 pin- 16 Amp. (Metalic)</t>
  </si>
  <si>
    <t>Providing, laying &amp; fixing of rain forced fiber flexible/soft  PVC pipe of size given below etc. complete as reqd.</t>
  </si>
  <si>
    <t>Supply and fixing PVC/UPVC mini trunking (casing-caping) &amp; flexible conduit of following size white-system with independent cover etc. as reqd</t>
  </si>
  <si>
    <t>Trunking 20mm x 12mm</t>
  </si>
  <si>
    <t>Flexible Conduit 20 mm</t>
  </si>
  <si>
    <t>Nos</t>
  </si>
  <si>
    <t>Mtr</t>
  </si>
  <si>
    <t>RMT</t>
  </si>
  <si>
    <t>item no.17</t>
  </si>
  <si>
    <t>item no.18</t>
  </si>
  <si>
    <t>item no.19</t>
  </si>
  <si>
    <t>item no.20</t>
  </si>
  <si>
    <t>item no.21</t>
  </si>
  <si>
    <t>Name of Work: Annual Rate Contract for SITC of water coolers for Non-Academic Buildings with its associated works in IIT Kanpur</t>
  </si>
  <si>
    <t>Tender Inviting Authority: DOIP, IIT Kanpur</t>
  </si>
  <si>
    <t>NIT No:  EandM/31/01/2024-1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</si>
</sst>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43" fontId="42"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4" fillId="0" borderId="12" xfId="60" applyNumberFormat="1" applyFont="1" applyFill="1" applyBorder="1" applyAlignment="1">
      <alignment vertical="top" wrapText="1"/>
      <protection/>
    </xf>
    <xf numFmtId="0" fontId="7" fillId="0" borderId="12" xfId="57" applyNumberFormat="1" applyFont="1" applyFill="1" applyBorder="1" applyAlignment="1">
      <alignment horizontal="center" vertical="top" wrapText="1"/>
      <protection/>
    </xf>
    <xf numFmtId="0" fontId="21" fillId="0" borderId="12" xfId="57" applyNumberFormat="1" applyFont="1" applyFill="1" applyBorder="1" applyAlignment="1">
      <alignment horizontal="center" vertical="top" wrapText="1"/>
      <protection/>
    </xf>
    <xf numFmtId="0" fontId="7" fillId="0" borderId="12" xfId="60" applyNumberFormat="1" applyFont="1" applyFill="1" applyBorder="1" applyAlignment="1">
      <alignment horizontal="center" vertical="top" wrapText="1"/>
      <protection/>
    </xf>
    <xf numFmtId="0" fontId="13" fillId="0" borderId="12" xfId="60" applyNumberFormat="1" applyFont="1" applyFill="1" applyBorder="1" applyAlignment="1">
      <alignment vertical="top" wrapText="1"/>
      <protection/>
    </xf>
    <xf numFmtId="0" fontId="7" fillId="0" borderId="12"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2" xfId="57" applyNumberFormat="1" applyFont="1" applyFill="1" applyBorder="1" applyAlignment="1">
      <alignment vertical="top"/>
      <protection/>
    </xf>
    <xf numFmtId="2" fontId="14" fillId="0" borderId="12" xfId="60" applyNumberFormat="1" applyFont="1" applyFill="1" applyBorder="1" applyAlignment="1">
      <alignment vertical="top"/>
      <protection/>
    </xf>
    <xf numFmtId="0" fontId="15" fillId="0" borderId="12" xfId="57" applyNumberFormat="1" applyFont="1" applyFill="1" applyBorder="1" applyAlignment="1" applyProtection="1">
      <alignment vertical="top"/>
      <protection/>
    </xf>
    <xf numFmtId="0" fontId="16" fillId="0" borderId="12" xfId="60" applyNumberFormat="1" applyFont="1" applyFill="1" applyBorder="1" applyAlignment="1" applyProtection="1">
      <alignment vertical="center" wrapText="1"/>
      <protection locked="0"/>
    </xf>
    <xf numFmtId="0" fontId="17" fillId="33" borderId="12" xfId="60" applyNumberFormat="1" applyFont="1" applyFill="1" applyBorder="1" applyAlignment="1" applyProtection="1">
      <alignment vertical="center" wrapText="1"/>
      <protection locked="0"/>
    </xf>
    <xf numFmtId="10" fontId="18" fillId="33" borderId="12" xfId="68" applyNumberFormat="1" applyFont="1" applyFill="1" applyBorder="1" applyAlignment="1" applyProtection="1">
      <alignment horizontal="center" vertical="center"/>
      <protection locked="0"/>
    </xf>
    <xf numFmtId="0" fontId="15" fillId="0" borderId="12" xfId="60" applyNumberFormat="1" applyFont="1" applyFill="1" applyBorder="1" applyAlignment="1">
      <alignment vertical="top"/>
      <protection/>
    </xf>
    <xf numFmtId="0" fontId="4" fillId="0" borderId="12" xfId="57" applyNumberFormat="1" applyFont="1" applyFill="1" applyBorder="1" applyAlignment="1" applyProtection="1">
      <alignment vertical="top"/>
      <protection/>
    </xf>
    <xf numFmtId="0" fontId="12" fillId="0" borderId="12" xfId="60" applyNumberFormat="1" applyFont="1" applyFill="1" applyBorder="1" applyAlignment="1" applyProtection="1">
      <alignment vertical="center" wrapText="1"/>
      <protection locked="0"/>
    </xf>
    <xf numFmtId="0" fontId="12" fillId="0" borderId="12" xfId="68" applyNumberFormat="1" applyFont="1" applyFill="1" applyBorder="1" applyAlignment="1" applyProtection="1">
      <alignment vertical="center" wrapText="1"/>
      <protection locked="0"/>
    </xf>
    <xf numFmtId="0" fontId="16" fillId="0" borderId="12" xfId="60" applyNumberFormat="1" applyFont="1" applyFill="1" applyBorder="1" applyAlignment="1" applyProtection="1">
      <alignment vertical="center" wrapText="1"/>
      <protection/>
    </xf>
    <xf numFmtId="2" fontId="19" fillId="0" borderId="12" xfId="60" applyNumberFormat="1" applyFont="1" applyFill="1" applyBorder="1" applyAlignment="1">
      <alignment vertical="top"/>
      <protection/>
    </xf>
    <xf numFmtId="2" fontId="14" fillId="0" borderId="12" xfId="60" applyNumberFormat="1" applyFont="1" applyFill="1" applyBorder="1" applyAlignment="1">
      <alignment horizontal="right" vertical="top"/>
      <protection/>
    </xf>
    <xf numFmtId="0" fontId="4" fillId="0" borderId="12" xfId="60" applyNumberFormat="1" applyFont="1" applyFill="1" applyBorder="1" applyAlignment="1">
      <alignment horizontal="center" vertical="center"/>
      <protection/>
    </xf>
    <xf numFmtId="0" fontId="14" fillId="0" borderId="12" xfId="60" applyNumberFormat="1" applyFont="1" applyFill="1" applyBorder="1" applyAlignment="1">
      <alignment horizontal="center" vertical="center"/>
      <protection/>
    </xf>
    <xf numFmtId="0" fontId="4" fillId="0" borderId="12" xfId="57" applyNumberFormat="1" applyFont="1" applyFill="1" applyBorder="1" applyAlignment="1">
      <alignment horizontal="center" vertical="center"/>
      <protection/>
    </xf>
    <xf numFmtId="2" fontId="14" fillId="0" borderId="12" xfId="60"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7" applyNumberFormat="1" applyFont="1" applyFill="1" applyBorder="1" applyAlignment="1" applyProtection="1">
      <alignment horizontal="center" vertical="center"/>
      <protection locked="0"/>
    </xf>
    <xf numFmtId="2" fontId="40" fillId="0" borderId="12" xfId="60" applyNumberFormat="1" applyFont="1" applyFill="1" applyBorder="1" applyAlignment="1">
      <alignment horizontal="center" vertical="center"/>
      <protection/>
    </xf>
    <xf numFmtId="2" fontId="40" fillId="0" borderId="12" xfId="57" applyNumberFormat="1" applyFont="1" applyFill="1" applyBorder="1" applyAlignment="1">
      <alignment horizontal="center" vertical="center"/>
      <protection/>
    </xf>
    <xf numFmtId="2" fontId="39" fillId="33" borderId="12" xfId="57" applyNumberFormat="1" applyFont="1" applyFill="1" applyBorder="1" applyAlignment="1" applyProtection="1">
      <alignment horizontal="center" vertical="center"/>
      <protection locked="0"/>
    </xf>
    <xf numFmtId="2" fontId="39" fillId="0" borderId="12" xfId="57" applyNumberFormat="1" applyFont="1" applyFill="1" applyBorder="1" applyAlignment="1" applyProtection="1">
      <alignment horizontal="center" vertical="center" wrapText="1"/>
      <protection locked="0"/>
    </xf>
    <xf numFmtId="2" fontId="39" fillId="0" borderId="12" xfId="60" applyNumberFormat="1" applyFont="1" applyFill="1" applyBorder="1" applyAlignment="1">
      <alignment horizontal="center" vertical="center"/>
      <protection/>
    </xf>
    <xf numFmtId="2" fontId="39" fillId="0" borderId="12" xfId="59" applyNumberFormat="1" applyFont="1" applyFill="1" applyBorder="1" applyAlignment="1">
      <alignment horizontal="right" vertical="top"/>
      <protection/>
    </xf>
    <xf numFmtId="0" fontId="40" fillId="0" borderId="12" xfId="60"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60" applyNumberFormat="1" applyFont="1" applyFill="1" applyBorder="1" applyAlignment="1">
      <alignment horizontal="left" wrapText="1"/>
      <protection/>
    </xf>
    <xf numFmtId="0" fontId="40" fillId="0" borderId="12" xfId="56" applyFont="1" applyFill="1" applyBorder="1" applyAlignment="1">
      <alignment horizontal="justify" vertical="top" wrapText="1"/>
      <protection/>
    </xf>
    <xf numFmtId="0" fontId="14" fillId="0" borderId="12" xfId="60" applyNumberFormat="1" applyFont="1" applyFill="1" applyBorder="1" applyAlignment="1">
      <alignment horizontal="center" vertical="top" wrapText="1"/>
      <protection/>
    </xf>
    <xf numFmtId="0" fontId="11" fillId="0" borderId="13" xfId="57" applyNumberFormat="1" applyFont="1" applyFill="1" applyBorder="1" applyAlignment="1">
      <alignment horizontal="center" vertical="center" wrapText="1"/>
      <protection/>
    </xf>
    <xf numFmtId="0" fontId="7" fillId="0" borderId="12" xfId="57" applyNumberFormat="1" applyFont="1" applyFill="1" applyBorder="1" applyAlignment="1" applyProtection="1">
      <alignment horizontal="center" vertical="top"/>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14"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0"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rmal 5"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zoomScale="75" zoomScaleNormal="75" zoomScaleSheetLayoutView="100" zoomScalePageLayoutView="0" workbookViewId="0" topLeftCell="A1">
      <selection activeCell="BH36" sqref="BH36"/>
    </sheetView>
  </sheetViews>
  <sheetFormatPr defaultColWidth="9.140625" defaultRowHeight="15"/>
  <cols>
    <col min="1" max="1" width="9.57421875" style="1" customWidth="1"/>
    <col min="2" max="2" width="65.57421875" style="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0" t="s">
        <v>88</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8.25" customHeight="1">
      <c r="A5" s="60" t="s">
        <v>87</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89</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58.5" customHeight="1">
      <c r="A8" s="11" t="s">
        <v>40</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8</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49</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60</v>
      </c>
      <c r="C13" s="52" t="s">
        <v>43</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IA13" s="17">
        <v>1</v>
      </c>
      <c r="IB13" s="17" t="s">
        <v>60</v>
      </c>
      <c r="IC13" s="17" t="s">
        <v>43</v>
      </c>
      <c r="IE13" s="18"/>
      <c r="IF13" s="18"/>
      <c r="IG13" s="18"/>
      <c r="IH13" s="18"/>
      <c r="II13" s="18"/>
    </row>
    <row r="14" spans="1:243" s="17" customFormat="1" ht="90">
      <c r="A14" s="20">
        <v>1.01</v>
      </c>
      <c r="B14" s="55" t="s">
        <v>61</v>
      </c>
      <c r="C14" s="52" t="s">
        <v>44</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IA14" s="17">
        <v>1.01</v>
      </c>
      <c r="IB14" s="17" t="s">
        <v>61</v>
      </c>
      <c r="IC14" s="17" t="s">
        <v>44</v>
      </c>
      <c r="IE14" s="18"/>
      <c r="IF14" s="18"/>
      <c r="IG14" s="18"/>
      <c r="IH14" s="18"/>
      <c r="II14" s="18"/>
    </row>
    <row r="15" spans="1:243" s="17" customFormat="1" ht="30">
      <c r="A15" s="20">
        <v>1.02</v>
      </c>
      <c r="B15" s="55" t="s">
        <v>62</v>
      </c>
      <c r="C15" s="52" t="s">
        <v>45</v>
      </c>
      <c r="D15" s="53">
        <v>25</v>
      </c>
      <c r="E15" s="53" t="s">
        <v>79</v>
      </c>
      <c r="F15" s="43">
        <v>54505</v>
      </c>
      <c r="G15" s="44"/>
      <c r="H15" s="44"/>
      <c r="I15" s="45" t="s">
        <v>34</v>
      </c>
      <c r="J15" s="46">
        <f aca="true" t="shared" si="0" ref="J15:J33">IF(I15="Less(-)",-1,1)</f>
        <v>1</v>
      </c>
      <c r="K15" s="44" t="s">
        <v>35</v>
      </c>
      <c r="L15" s="44" t="s">
        <v>4</v>
      </c>
      <c r="M15" s="47"/>
      <c r="N15" s="44"/>
      <c r="O15" s="44"/>
      <c r="P15" s="48"/>
      <c r="Q15" s="44"/>
      <c r="R15" s="44"/>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aca="true" t="shared" si="1" ref="BA15:BA27">(total_amount_ba($B$2,$D$2,D15,F15,J15,K15,M15))</f>
        <v>1362625</v>
      </c>
      <c r="BB15" s="50">
        <f aca="true" t="shared" si="2" ref="BB15:BB27">BA15+SUM(N15:AZ15)</f>
        <v>1362625</v>
      </c>
      <c r="BC15" s="51" t="str">
        <f aca="true" t="shared" si="3" ref="BC15:BC27">SpellNumber(L15,BB15)</f>
        <v>INR  Thirteen Lakh Sixty Two Thousand Six Hundred &amp; Twenty Five  Only</v>
      </c>
      <c r="IA15" s="17">
        <v>1.02</v>
      </c>
      <c r="IB15" s="17" t="s">
        <v>62</v>
      </c>
      <c r="IC15" s="17" t="s">
        <v>45</v>
      </c>
      <c r="ID15" s="17">
        <v>25</v>
      </c>
      <c r="IE15" s="18" t="s">
        <v>79</v>
      </c>
      <c r="IF15" s="18"/>
      <c r="IG15" s="18"/>
      <c r="IH15" s="18"/>
      <c r="II15" s="18"/>
    </row>
    <row r="16" spans="1:243" s="17" customFormat="1" ht="28.5" customHeight="1">
      <c r="A16" s="20">
        <v>1.03</v>
      </c>
      <c r="B16" s="55" t="s">
        <v>63</v>
      </c>
      <c r="C16" s="52" t="s">
        <v>50</v>
      </c>
      <c r="D16" s="53">
        <v>25</v>
      </c>
      <c r="E16" s="53" t="s">
        <v>79</v>
      </c>
      <c r="F16" s="43">
        <v>49337</v>
      </c>
      <c r="G16" s="44"/>
      <c r="H16" s="44"/>
      <c r="I16" s="45" t="s">
        <v>34</v>
      </c>
      <c r="J16" s="46">
        <f t="shared" si="0"/>
        <v>1</v>
      </c>
      <c r="K16" s="44" t="s">
        <v>35</v>
      </c>
      <c r="L16" s="44" t="s">
        <v>4</v>
      </c>
      <c r="M16" s="47"/>
      <c r="N16" s="44"/>
      <c r="O16" s="44"/>
      <c r="P16" s="48"/>
      <c r="Q16" s="44"/>
      <c r="R16" s="44"/>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1"/>
        <v>1233425</v>
      </c>
      <c r="BB16" s="50">
        <f t="shared" si="2"/>
        <v>1233425</v>
      </c>
      <c r="BC16" s="51" t="str">
        <f t="shared" si="3"/>
        <v>INR  Twelve Lakh Thirty Three Thousand Four Hundred &amp; Twenty Five  Only</v>
      </c>
      <c r="IA16" s="17">
        <v>1.03</v>
      </c>
      <c r="IB16" s="17" t="s">
        <v>63</v>
      </c>
      <c r="IC16" s="17" t="s">
        <v>50</v>
      </c>
      <c r="ID16" s="17">
        <v>25</v>
      </c>
      <c r="IE16" s="18" t="s">
        <v>79</v>
      </c>
      <c r="IF16" s="18"/>
      <c r="IG16" s="18"/>
      <c r="IH16" s="18"/>
      <c r="II16" s="18"/>
    </row>
    <row r="17" spans="1:243" s="17" customFormat="1" ht="60">
      <c r="A17" s="20">
        <v>1.04</v>
      </c>
      <c r="B17" s="55" t="s">
        <v>64</v>
      </c>
      <c r="C17" s="52" t="s">
        <v>46</v>
      </c>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IA17" s="17">
        <v>1.04</v>
      </c>
      <c r="IB17" s="17" t="s">
        <v>64</v>
      </c>
      <c r="IC17" s="17" t="s">
        <v>46</v>
      </c>
      <c r="IE17" s="18"/>
      <c r="IF17" s="18"/>
      <c r="IG17" s="18"/>
      <c r="IH17" s="18"/>
      <c r="II17" s="18"/>
    </row>
    <row r="18" spans="1:243" s="17" customFormat="1" ht="28.5" customHeight="1">
      <c r="A18" s="20">
        <v>1.05</v>
      </c>
      <c r="B18" s="55" t="s">
        <v>65</v>
      </c>
      <c r="C18" s="52" t="s">
        <v>51</v>
      </c>
      <c r="D18" s="53">
        <v>50</v>
      </c>
      <c r="E18" s="53" t="s">
        <v>79</v>
      </c>
      <c r="F18" s="43">
        <v>6210</v>
      </c>
      <c r="G18" s="44"/>
      <c r="H18" s="44"/>
      <c r="I18" s="45" t="s">
        <v>34</v>
      </c>
      <c r="J18" s="46">
        <f t="shared" si="0"/>
        <v>1</v>
      </c>
      <c r="K18" s="44" t="s">
        <v>35</v>
      </c>
      <c r="L18" s="44" t="s">
        <v>4</v>
      </c>
      <c r="M18" s="47"/>
      <c r="N18" s="44"/>
      <c r="O18" s="44"/>
      <c r="P18" s="48"/>
      <c r="Q18" s="44"/>
      <c r="R18" s="44"/>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1"/>
        <v>310500</v>
      </c>
      <c r="BB18" s="50">
        <f t="shared" si="2"/>
        <v>310500</v>
      </c>
      <c r="BC18" s="51" t="str">
        <f t="shared" si="3"/>
        <v>INR  Three Lakh Ten Thousand Five Hundred    Only</v>
      </c>
      <c r="IA18" s="17">
        <v>1.05</v>
      </c>
      <c r="IB18" s="17" t="s">
        <v>65</v>
      </c>
      <c r="IC18" s="17" t="s">
        <v>51</v>
      </c>
      <c r="ID18" s="17">
        <v>50</v>
      </c>
      <c r="IE18" s="18" t="s">
        <v>79</v>
      </c>
      <c r="IF18" s="18"/>
      <c r="IG18" s="18"/>
      <c r="IH18" s="18"/>
      <c r="II18" s="18"/>
    </row>
    <row r="19" spans="1:243" s="17" customFormat="1" ht="88.5" customHeight="1">
      <c r="A19" s="20">
        <v>1.06</v>
      </c>
      <c r="B19" s="55" t="s">
        <v>66</v>
      </c>
      <c r="C19" s="52" t="s">
        <v>52</v>
      </c>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IA19" s="17">
        <v>1.06</v>
      </c>
      <c r="IB19" s="17" t="s">
        <v>66</v>
      </c>
      <c r="IC19" s="17" t="s">
        <v>52</v>
      </c>
      <c r="IE19" s="18"/>
      <c r="IF19" s="18"/>
      <c r="IG19" s="18"/>
      <c r="IH19" s="18"/>
      <c r="II19" s="18"/>
    </row>
    <row r="20" spans="1:243" s="17" customFormat="1" ht="28.5" customHeight="1">
      <c r="A20" s="20">
        <v>1.07</v>
      </c>
      <c r="B20" s="55" t="s">
        <v>67</v>
      </c>
      <c r="C20" s="52" t="s">
        <v>47</v>
      </c>
      <c r="D20" s="53">
        <v>50</v>
      </c>
      <c r="E20" s="53" t="s">
        <v>80</v>
      </c>
      <c r="F20" s="43">
        <v>276</v>
      </c>
      <c r="G20" s="44"/>
      <c r="H20" s="44"/>
      <c r="I20" s="45" t="s">
        <v>34</v>
      </c>
      <c r="J20" s="46">
        <f t="shared" si="0"/>
        <v>1</v>
      </c>
      <c r="K20" s="44" t="s">
        <v>35</v>
      </c>
      <c r="L20" s="44" t="s">
        <v>4</v>
      </c>
      <c r="M20" s="47"/>
      <c r="N20" s="44"/>
      <c r="O20" s="44"/>
      <c r="P20" s="48"/>
      <c r="Q20" s="44"/>
      <c r="R20" s="44"/>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1"/>
        <v>13800</v>
      </c>
      <c r="BB20" s="50">
        <f t="shared" si="2"/>
        <v>13800</v>
      </c>
      <c r="BC20" s="51" t="str">
        <f t="shared" si="3"/>
        <v>INR  Thirteen Thousand Eight Hundred    Only</v>
      </c>
      <c r="IA20" s="17">
        <v>1.07</v>
      </c>
      <c r="IB20" s="17" t="s">
        <v>67</v>
      </c>
      <c r="IC20" s="17" t="s">
        <v>47</v>
      </c>
      <c r="ID20" s="17">
        <v>50</v>
      </c>
      <c r="IE20" s="18" t="s">
        <v>80</v>
      </c>
      <c r="IF20" s="18"/>
      <c r="IG20" s="18"/>
      <c r="IH20" s="18"/>
      <c r="II20" s="18"/>
    </row>
    <row r="21" spans="1:243" s="17" customFormat="1" ht="30">
      <c r="A21" s="20">
        <v>1.08</v>
      </c>
      <c r="B21" s="55" t="s">
        <v>68</v>
      </c>
      <c r="C21" s="52" t="s">
        <v>53</v>
      </c>
      <c r="D21" s="53">
        <v>30</v>
      </c>
      <c r="E21" s="53" t="s">
        <v>80</v>
      </c>
      <c r="F21" s="43">
        <v>331</v>
      </c>
      <c r="G21" s="44"/>
      <c r="H21" s="44"/>
      <c r="I21" s="45" t="s">
        <v>34</v>
      </c>
      <c r="J21" s="46">
        <f t="shared" si="0"/>
        <v>1</v>
      </c>
      <c r="K21" s="44" t="s">
        <v>35</v>
      </c>
      <c r="L21" s="44" t="s">
        <v>4</v>
      </c>
      <c r="M21" s="47"/>
      <c r="N21" s="44"/>
      <c r="O21" s="44"/>
      <c r="P21" s="48"/>
      <c r="Q21" s="44"/>
      <c r="R21" s="44"/>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 t="shared" si="1"/>
        <v>9930</v>
      </c>
      <c r="BB21" s="50">
        <f t="shared" si="2"/>
        <v>9930</v>
      </c>
      <c r="BC21" s="51" t="str">
        <f t="shared" si="3"/>
        <v>INR  Nine Thousand Nine Hundred &amp; Thirty  Only</v>
      </c>
      <c r="IA21" s="17">
        <v>1.08</v>
      </c>
      <c r="IB21" s="17" t="s">
        <v>68</v>
      </c>
      <c r="IC21" s="17" t="s">
        <v>53</v>
      </c>
      <c r="ID21" s="17">
        <v>30</v>
      </c>
      <c r="IE21" s="18" t="s">
        <v>80</v>
      </c>
      <c r="IF21" s="18"/>
      <c r="IG21" s="18"/>
      <c r="IH21" s="18"/>
      <c r="II21" s="18"/>
    </row>
    <row r="22" spans="1:243" s="17" customFormat="1" ht="45">
      <c r="A22" s="20">
        <v>1.09</v>
      </c>
      <c r="B22" s="55" t="s">
        <v>69</v>
      </c>
      <c r="C22" s="52" t="s">
        <v>48</v>
      </c>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IA22" s="17">
        <v>1.09</v>
      </c>
      <c r="IB22" s="17" t="s">
        <v>69</v>
      </c>
      <c r="IC22" s="17" t="s">
        <v>48</v>
      </c>
      <c r="IE22" s="18"/>
      <c r="IF22" s="18"/>
      <c r="IG22" s="18"/>
      <c r="IH22" s="18"/>
      <c r="II22" s="18"/>
    </row>
    <row r="23" spans="1:243" s="17" customFormat="1" ht="15">
      <c r="A23" s="20">
        <v>1.1</v>
      </c>
      <c r="B23" s="55" t="s">
        <v>70</v>
      </c>
      <c r="C23" s="52" t="s">
        <v>54</v>
      </c>
      <c r="D23" s="53">
        <v>110</v>
      </c>
      <c r="E23" s="53" t="s">
        <v>81</v>
      </c>
      <c r="F23" s="43">
        <v>164</v>
      </c>
      <c r="G23" s="44"/>
      <c r="H23" s="44"/>
      <c r="I23" s="45" t="s">
        <v>34</v>
      </c>
      <c r="J23" s="46">
        <f t="shared" si="0"/>
        <v>1</v>
      </c>
      <c r="K23" s="44" t="s">
        <v>35</v>
      </c>
      <c r="L23" s="44" t="s">
        <v>4</v>
      </c>
      <c r="M23" s="47"/>
      <c r="N23" s="44"/>
      <c r="O23" s="44"/>
      <c r="P23" s="48"/>
      <c r="Q23" s="44"/>
      <c r="R23" s="44"/>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 t="shared" si="1"/>
        <v>18040</v>
      </c>
      <c r="BB23" s="50">
        <f t="shared" si="2"/>
        <v>18040</v>
      </c>
      <c r="BC23" s="51" t="str">
        <f t="shared" si="3"/>
        <v>INR  Eighteen Thousand  &amp;Forty  Only</v>
      </c>
      <c r="IA23" s="17">
        <v>1.1</v>
      </c>
      <c r="IB23" s="17" t="s">
        <v>70</v>
      </c>
      <c r="IC23" s="17" t="s">
        <v>54</v>
      </c>
      <c r="ID23" s="17">
        <v>110</v>
      </c>
      <c r="IE23" s="18" t="s">
        <v>81</v>
      </c>
      <c r="IF23" s="18"/>
      <c r="IG23" s="18"/>
      <c r="IH23" s="18"/>
      <c r="II23" s="18"/>
    </row>
    <row r="24" spans="1:243" s="17" customFormat="1" ht="30">
      <c r="A24" s="20">
        <v>1.11</v>
      </c>
      <c r="B24" s="55" t="s">
        <v>71</v>
      </c>
      <c r="C24" s="52" t="s">
        <v>55</v>
      </c>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IA24" s="17">
        <v>1.11</v>
      </c>
      <c r="IB24" s="17" t="s">
        <v>71</v>
      </c>
      <c r="IC24" s="17" t="s">
        <v>55</v>
      </c>
      <c r="IE24" s="18"/>
      <c r="IF24" s="18"/>
      <c r="IG24" s="18"/>
      <c r="IH24" s="18"/>
      <c r="II24" s="18"/>
    </row>
    <row r="25" spans="1:243" s="17" customFormat="1" ht="28.5" customHeight="1">
      <c r="A25" s="20">
        <v>1.12</v>
      </c>
      <c r="B25" s="55" t="s">
        <v>72</v>
      </c>
      <c r="C25" s="52" t="s">
        <v>56</v>
      </c>
      <c r="D25" s="53">
        <v>50</v>
      </c>
      <c r="E25" s="53" t="s">
        <v>79</v>
      </c>
      <c r="F25" s="43">
        <v>113</v>
      </c>
      <c r="G25" s="44"/>
      <c r="H25" s="44"/>
      <c r="I25" s="45" t="s">
        <v>34</v>
      </c>
      <c r="J25" s="46">
        <f t="shared" si="0"/>
        <v>1</v>
      </c>
      <c r="K25" s="44" t="s">
        <v>35</v>
      </c>
      <c r="L25" s="44" t="s">
        <v>4</v>
      </c>
      <c r="M25" s="47"/>
      <c r="N25" s="44"/>
      <c r="O25" s="44"/>
      <c r="P25" s="48"/>
      <c r="Q25" s="44"/>
      <c r="R25" s="44"/>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9">
        <f t="shared" si="1"/>
        <v>5650</v>
      </c>
      <c r="BB25" s="50">
        <f t="shared" si="2"/>
        <v>5650</v>
      </c>
      <c r="BC25" s="51" t="str">
        <f t="shared" si="3"/>
        <v>INR  Five Thousand Six Hundred &amp; Fifty  Only</v>
      </c>
      <c r="IA25" s="17">
        <v>1.12</v>
      </c>
      <c r="IB25" s="17" t="s">
        <v>72</v>
      </c>
      <c r="IC25" s="17" t="s">
        <v>56</v>
      </c>
      <c r="ID25" s="17">
        <v>50</v>
      </c>
      <c r="IE25" s="18" t="s">
        <v>79</v>
      </c>
      <c r="IF25" s="18"/>
      <c r="IG25" s="18"/>
      <c r="IH25" s="18"/>
      <c r="II25" s="18"/>
    </row>
    <row r="26" spans="1:243" s="17" customFormat="1" ht="15">
      <c r="A26" s="20">
        <v>1.13</v>
      </c>
      <c r="B26" s="55" t="s">
        <v>73</v>
      </c>
      <c r="C26" s="52" t="s">
        <v>57</v>
      </c>
      <c r="D26" s="53">
        <v>30</v>
      </c>
      <c r="E26" s="53" t="s">
        <v>79</v>
      </c>
      <c r="F26" s="43">
        <v>135</v>
      </c>
      <c r="G26" s="44"/>
      <c r="H26" s="44"/>
      <c r="I26" s="45" t="s">
        <v>34</v>
      </c>
      <c r="J26" s="46">
        <f t="shared" si="0"/>
        <v>1</v>
      </c>
      <c r="K26" s="44" t="s">
        <v>35</v>
      </c>
      <c r="L26" s="44" t="s">
        <v>4</v>
      </c>
      <c r="M26" s="47"/>
      <c r="N26" s="44"/>
      <c r="O26" s="44"/>
      <c r="P26" s="48"/>
      <c r="Q26" s="44"/>
      <c r="R26" s="44"/>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 t="shared" si="1"/>
        <v>4050</v>
      </c>
      <c r="BB26" s="50">
        <f t="shared" si="2"/>
        <v>4050</v>
      </c>
      <c r="BC26" s="51" t="str">
        <f t="shared" si="3"/>
        <v>INR  Four Thousand  &amp;Fifty  Only</v>
      </c>
      <c r="IA26" s="17">
        <v>1.13</v>
      </c>
      <c r="IB26" s="17" t="s">
        <v>73</v>
      </c>
      <c r="IC26" s="17" t="s">
        <v>57</v>
      </c>
      <c r="ID26" s="17">
        <v>30</v>
      </c>
      <c r="IE26" s="18" t="s">
        <v>79</v>
      </c>
      <c r="IF26" s="18"/>
      <c r="IG26" s="18"/>
      <c r="IH26" s="18"/>
      <c r="II26" s="18"/>
    </row>
    <row r="27" spans="1:243" s="17" customFormat="1" ht="30">
      <c r="A27" s="20">
        <v>1.14</v>
      </c>
      <c r="B27" s="55" t="s">
        <v>74</v>
      </c>
      <c r="C27" s="52" t="s">
        <v>58</v>
      </c>
      <c r="D27" s="53">
        <v>25</v>
      </c>
      <c r="E27" s="53" t="s">
        <v>79</v>
      </c>
      <c r="F27" s="43">
        <v>209</v>
      </c>
      <c r="G27" s="44"/>
      <c r="H27" s="44"/>
      <c r="I27" s="45" t="s">
        <v>34</v>
      </c>
      <c r="J27" s="46">
        <f t="shared" si="0"/>
        <v>1</v>
      </c>
      <c r="K27" s="44" t="s">
        <v>35</v>
      </c>
      <c r="L27" s="44" t="s">
        <v>4</v>
      </c>
      <c r="M27" s="47"/>
      <c r="N27" s="44"/>
      <c r="O27" s="44"/>
      <c r="P27" s="48"/>
      <c r="Q27" s="44"/>
      <c r="R27" s="44"/>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9">
        <f t="shared" si="1"/>
        <v>5225</v>
      </c>
      <c r="BB27" s="50">
        <f t="shared" si="2"/>
        <v>5225</v>
      </c>
      <c r="BC27" s="51" t="str">
        <f t="shared" si="3"/>
        <v>INR  Five Thousand Two Hundred &amp; Twenty Five  Only</v>
      </c>
      <c r="IA27" s="17">
        <v>1.14</v>
      </c>
      <c r="IB27" s="17" t="s">
        <v>74</v>
      </c>
      <c r="IC27" s="17" t="s">
        <v>58</v>
      </c>
      <c r="ID27" s="17">
        <v>25</v>
      </c>
      <c r="IE27" s="18" t="s">
        <v>79</v>
      </c>
      <c r="IF27" s="18"/>
      <c r="IG27" s="18"/>
      <c r="IH27" s="18"/>
      <c r="II27" s="18"/>
    </row>
    <row r="28" spans="1:243" s="17" customFormat="1" ht="30">
      <c r="A28" s="20">
        <v>1.15</v>
      </c>
      <c r="B28" s="55" t="s">
        <v>75</v>
      </c>
      <c r="C28" s="52" t="s">
        <v>59</v>
      </c>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IA28" s="17">
        <v>1.15</v>
      </c>
      <c r="IB28" s="17" t="s">
        <v>75</v>
      </c>
      <c r="IC28" s="17" t="s">
        <v>59</v>
      </c>
      <c r="IE28" s="18"/>
      <c r="IF28" s="18"/>
      <c r="IG28" s="18"/>
      <c r="IH28" s="18"/>
      <c r="II28" s="18"/>
    </row>
    <row r="29" spans="1:243" s="17" customFormat="1" ht="15">
      <c r="A29" s="20">
        <v>1.16</v>
      </c>
      <c r="B29" s="55" t="s">
        <v>67</v>
      </c>
      <c r="C29" s="52" t="s">
        <v>82</v>
      </c>
      <c r="D29" s="53">
        <v>30</v>
      </c>
      <c r="E29" s="53" t="s">
        <v>80</v>
      </c>
      <c r="F29" s="43">
        <v>77</v>
      </c>
      <c r="G29" s="44"/>
      <c r="H29" s="44"/>
      <c r="I29" s="45" t="s">
        <v>34</v>
      </c>
      <c r="J29" s="46">
        <f t="shared" si="0"/>
        <v>1</v>
      </c>
      <c r="K29" s="44" t="s">
        <v>35</v>
      </c>
      <c r="L29" s="44" t="s">
        <v>4</v>
      </c>
      <c r="M29" s="47"/>
      <c r="N29" s="44"/>
      <c r="O29" s="44"/>
      <c r="P29" s="48"/>
      <c r="Q29" s="44"/>
      <c r="R29" s="44"/>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9">
        <f>((total_amount_ba($B$2,$D$2,D29,F29,J29,K29,M29)))</f>
        <v>2310</v>
      </c>
      <c r="BB29" s="50">
        <f>BA29+SUM(N29:AZ29)</f>
        <v>2310</v>
      </c>
      <c r="BC29" s="51" t="str">
        <f>(SpellNumber(L29,BB29))</f>
        <v>INR  Two Thousand Three Hundred &amp; Ten  Only</v>
      </c>
      <c r="IA29" s="17">
        <v>1.16</v>
      </c>
      <c r="IB29" s="17" t="s">
        <v>67</v>
      </c>
      <c r="IC29" s="17" t="s">
        <v>82</v>
      </c>
      <c r="ID29" s="17">
        <v>30</v>
      </c>
      <c r="IE29" s="18" t="s">
        <v>80</v>
      </c>
      <c r="IF29" s="18"/>
      <c r="IG29" s="18"/>
      <c r="IH29" s="18"/>
      <c r="II29" s="18"/>
    </row>
    <row r="30" spans="1:243" s="17" customFormat="1" ht="30">
      <c r="A30" s="20">
        <v>1.17</v>
      </c>
      <c r="B30" s="55" t="s">
        <v>68</v>
      </c>
      <c r="C30" s="52" t="s">
        <v>83</v>
      </c>
      <c r="D30" s="53">
        <v>30</v>
      </c>
      <c r="E30" s="53" t="s">
        <v>80</v>
      </c>
      <c r="F30" s="43">
        <v>92</v>
      </c>
      <c r="G30" s="44"/>
      <c r="H30" s="44"/>
      <c r="I30" s="45" t="s">
        <v>34</v>
      </c>
      <c r="J30" s="46">
        <f t="shared" si="0"/>
        <v>1</v>
      </c>
      <c r="K30" s="44" t="s">
        <v>35</v>
      </c>
      <c r="L30" s="44" t="s">
        <v>4</v>
      </c>
      <c r="M30" s="47"/>
      <c r="N30" s="44"/>
      <c r="O30" s="44"/>
      <c r="P30" s="48"/>
      <c r="Q30" s="44"/>
      <c r="R30" s="44"/>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9">
        <f>((total_amount_ba($B$2,$D$2,D30,F30,J30,K30,M30)))</f>
        <v>2760</v>
      </c>
      <c r="BB30" s="50">
        <f>BA30+SUM(N30:AZ30)</f>
        <v>2760</v>
      </c>
      <c r="BC30" s="51" t="str">
        <f>(SpellNumber(L30,BB30))</f>
        <v>INR  Two Thousand Seven Hundred &amp; Sixty  Only</v>
      </c>
      <c r="IA30" s="17">
        <v>1.17</v>
      </c>
      <c r="IB30" s="17" t="s">
        <v>68</v>
      </c>
      <c r="IC30" s="17" t="s">
        <v>83</v>
      </c>
      <c r="ID30" s="17">
        <v>30</v>
      </c>
      <c r="IE30" s="18" t="s">
        <v>80</v>
      </c>
      <c r="IF30" s="18"/>
      <c r="IG30" s="18"/>
      <c r="IH30" s="18"/>
      <c r="II30" s="18"/>
    </row>
    <row r="31" spans="1:243" s="17" customFormat="1" ht="45">
      <c r="A31" s="20">
        <v>1.18</v>
      </c>
      <c r="B31" s="55" t="s">
        <v>76</v>
      </c>
      <c r="C31" s="52" t="s">
        <v>84</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IA31" s="17">
        <v>1.18</v>
      </c>
      <c r="IB31" s="17" t="s">
        <v>76</v>
      </c>
      <c r="IC31" s="17" t="s">
        <v>84</v>
      </c>
      <c r="IE31" s="18"/>
      <c r="IF31" s="18"/>
      <c r="IG31" s="18"/>
      <c r="IH31" s="18"/>
      <c r="II31" s="18"/>
    </row>
    <row r="32" spans="1:243" s="17" customFormat="1" ht="15">
      <c r="A32" s="20">
        <v>1.19</v>
      </c>
      <c r="B32" s="55" t="s">
        <v>77</v>
      </c>
      <c r="C32" s="52" t="s">
        <v>85</v>
      </c>
      <c r="D32" s="53">
        <v>30</v>
      </c>
      <c r="E32" s="53" t="s">
        <v>80</v>
      </c>
      <c r="F32" s="43">
        <v>68</v>
      </c>
      <c r="G32" s="44"/>
      <c r="H32" s="44"/>
      <c r="I32" s="45" t="s">
        <v>34</v>
      </c>
      <c r="J32" s="46">
        <f t="shared" si="0"/>
        <v>1</v>
      </c>
      <c r="K32" s="44" t="s">
        <v>35</v>
      </c>
      <c r="L32" s="44" t="s">
        <v>4</v>
      </c>
      <c r="M32" s="47"/>
      <c r="N32" s="44"/>
      <c r="O32" s="44"/>
      <c r="P32" s="48"/>
      <c r="Q32" s="44"/>
      <c r="R32" s="44"/>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9">
        <f>((total_amount_ba($B$2,$D$2,D32,F32,J32,K32,M32)))</f>
        <v>2040</v>
      </c>
      <c r="BB32" s="50">
        <f>BA32+SUM(N32:AZ32)</f>
        <v>2040</v>
      </c>
      <c r="BC32" s="51" t="str">
        <f>(SpellNumber(L32,BB32))</f>
        <v>INR  Two Thousand  &amp;Forty  Only</v>
      </c>
      <c r="IA32" s="17">
        <v>1.19</v>
      </c>
      <c r="IB32" s="17" t="s">
        <v>77</v>
      </c>
      <c r="IC32" s="17" t="s">
        <v>85</v>
      </c>
      <c r="ID32" s="17">
        <v>30</v>
      </c>
      <c r="IE32" s="18" t="s">
        <v>80</v>
      </c>
      <c r="IF32" s="18"/>
      <c r="IG32" s="18"/>
      <c r="IH32" s="18"/>
      <c r="II32" s="18"/>
    </row>
    <row r="33" spans="1:243" s="17" customFormat="1" ht="28.5" customHeight="1">
      <c r="A33" s="20">
        <v>1.2</v>
      </c>
      <c r="B33" s="55" t="s">
        <v>78</v>
      </c>
      <c r="C33" s="52" t="s">
        <v>86</v>
      </c>
      <c r="D33" s="53">
        <v>50</v>
      </c>
      <c r="E33" s="53" t="s">
        <v>80</v>
      </c>
      <c r="F33" s="43">
        <v>40</v>
      </c>
      <c r="G33" s="44"/>
      <c r="H33" s="44"/>
      <c r="I33" s="45" t="s">
        <v>34</v>
      </c>
      <c r="J33" s="46">
        <f t="shared" si="0"/>
        <v>1</v>
      </c>
      <c r="K33" s="44" t="s">
        <v>35</v>
      </c>
      <c r="L33" s="44" t="s">
        <v>4</v>
      </c>
      <c r="M33" s="47"/>
      <c r="N33" s="44"/>
      <c r="O33" s="44"/>
      <c r="P33" s="48"/>
      <c r="Q33" s="44"/>
      <c r="R33" s="44"/>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9">
        <f>((total_amount_ba($B$2,$D$2,D33,F33,J33,K33,M33)))</f>
        <v>2000</v>
      </c>
      <c r="BB33" s="50">
        <f>BA33+SUM(N33:AZ33)</f>
        <v>2000</v>
      </c>
      <c r="BC33" s="51" t="str">
        <f>(SpellNumber(L33,BB33))</f>
        <v>INR  Two Thousand    Only</v>
      </c>
      <c r="IA33" s="17">
        <v>1.2</v>
      </c>
      <c r="IB33" s="17" t="s">
        <v>78</v>
      </c>
      <c r="IC33" s="17" t="s">
        <v>86</v>
      </c>
      <c r="ID33" s="17">
        <v>50</v>
      </c>
      <c r="IE33" s="18" t="s">
        <v>80</v>
      </c>
      <c r="IF33" s="18"/>
      <c r="IG33" s="18"/>
      <c r="IH33" s="18"/>
      <c r="II33" s="18"/>
    </row>
    <row r="34" spans="1:55" ht="30">
      <c r="A34" s="24" t="s">
        <v>36</v>
      </c>
      <c r="B34" s="24"/>
      <c r="C34" s="25"/>
      <c r="D34" s="39"/>
      <c r="E34" s="39"/>
      <c r="F34" s="39"/>
      <c r="G34" s="39"/>
      <c r="H34" s="40"/>
      <c r="I34" s="40"/>
      <c r="J34" s="40"/>
      <c r="K34" s="40"/>
      <c r="L34" s="39"/>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2">
        <f>ROUND(SUM(BA14:BA33),0)</f>
        <v>2972355</v>
      </c>
      <c r="BB34" s="27">
        <f>SUM(BB14:BB33)</f>
        <v>2972355</v>
      </c>
      <c r="BC34" s="54" t="str">
        <f>SpellNumber(L34,BB34)</f>
        <v>  Twenty Nine Lakh Seventy Two Thousand Three Hundred &amp; Fifty Five  Only</v>
      </c>
    </row>
    <row r="35" spans="1:55" ht="36.75" customHeight="1">
      <c r="A35" s="24" t="s">
        <v>37</v>
      </c>
      <c r="B35" s="24"/>
      <c r="C35" s="28"/>
      <c r="D35" s="29"/>
      <c r="E35" s="30" t="s">
        <v>42</v>
      </c>
      <c r="F35" s="31"/>
      <c r="G35" s="32"/>
      <c r="H35" s="33"/>
      <c r="I35" s="33"/>
      <c r="J35" s="33"/>
      <c r="K35" s="34"/>
      <c r="L35" s="35"/>
      <c r="M35" s="36"/>
      <c r="N35" s="33"/>
      <c r="O35" s="26"/>
      <c r="P35" s="26"/>
      <c r="Q35" s="26"/>
      <c r="R35" s="26"/>
      <c r="S35" s="26"/>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7">
        <f>IF(ISBLANK(F35),0,IF(E35="Excess (+)",ROUND(BA34+(BA34*F35),0),IF(E35="Less (-)",ROUND(BA34+(BA34*F35*(-1)),0),IF(E35="At Par",BA34,0))))</f>
        <v>0</v>
      </c>
      <c r="BB35" s="38">
        <f>ROUND(BA35,0)</f>
        <v>0</v>
      </c>
      <c r="BC35" s="19" t="str">
        <f>SpellNumber($E$2,BB35)</f>
        <v>INR Zero Only</v>
      </c>
    </row>
    <row r="36" spans="1:55" ht="33.75" customHeight="1">
      <c r="A36" s="24" t="s">
        <v>38</v>
      </c>
      <c r="B36" s="24"/>
      <c r="C36" s="56" t="str">
        <f>SpellNumber($E$2,BB35)</f>
        <v>INR Zero Only</v>
      </c>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row>
  </sheetData>
  <sheetProtection password="D850" sheet="1"/>
  <autoFilter ref="A11:BC36"/>
  <mergeCells count="16">
    <mergeCell ref="A1:L1"/>
    <mergeCell ref="A4:BC4"/>
    <mergeCell ref="A5:BC5"/>
    <mergeCell ref="A6:BC6"/>
    <mergeCell ref="A7:BC7"/>
    <mergeCell ref="B8:BC8"/>
    <mergeCell ref="C36:BC36"/>
    <mergeCell ref="A9:BC9"/>
    <mergeCell ref="D13:BC13"/>
    <mergeCell ref="D14:BC14"/>
    <mergeCell ref="D17:BC17"/>
    <mergeCell ref="D19:BC19"/>
    <mergeCell ref="D22:BC22"/>
    <mergeCell ref="D24:BC24"/>
    <mergeCell ref="D28:BC28"/>
    <mergeCell ref="D31:BC31"/>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ErrorMessage="1" sqref="D13:D14 K15:K16 D17 K18 D19 K20:K21 D22 K23 D24 K25:K27 D28 K29:K30 K32:K33 D3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3:H23 G25:H27 G29:H30 G32:H33">
      <formula1>0</formula1>
      <formula2>999999999999999</formula2>
    </dataValidation>
    <dataValidation allowBlank="1" showInputMessage="1" showErrorMessage="1" promptTitle="Addition / Deduction" prompt="Please Choose the correct One" sqref="J15:J16 J18 J20:J21 J23 J25:J27 J29:J30 J32:J33">
      <formula1>0</formula1>
      <formula2>0</formula2>
    </dataValidation>
    <dataValidation type="list" showErrorMessage="1" sqref="I15:I16 I18 I20:I21 I23 I25:I27 I29:I30 I32: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3:O23 N25:O27 N29:O30 N32: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3 R25:R27 R29:R30 R32: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3 Q25:Q27 Q29:Q30 Q32: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3 M25:M27 M29:M30 M32:M33">
      <formula1>0</formula1>
      <formula2>999999999999999</formula2>
    </dataValidation>
    <dataValidation allowBlank="1" showInputMessage="1" showErrorMessage="1" promptTitle="Itemcode/Make" prompt="Please enter text" sqref="C13:C33">
      <formula1>0</formula1>
      <formula2>0</formula2>
    </dataValidation>
    <dataValidation type="list" allowBlank="1" showInputMessage="1" showErrorMessage="1" sqref="L27 L28 L29 L30 L31 L13 L14 L15 L16 L17 L18 L19 L20 L21 L22 L23 L24 L25 L26 L33 L32">
      <formula1>"INR"</formula1>
    </dataValidation>
  </dataValidations>
  <printOptions/>
  <pageMargins left="0.45" right="0.2" top="0.25" bottom="0.25" header="0.511805555555556" footer="0.511805555555556"/>
  <pageSetup fitToHeight="0" horizontalDpi="300" verticalDpi="300" orientation="portrait" paperSize="9" scale="5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2024-01-04T07:47:27Z</cp:lastPrinted>
  <dcterms:created xsi:type="dcterms:W3CDTF">2009-01-30T06:42:42Z</dcterms:created>
  <dcterms:modified xsi:type="dcterms:W3CDTF">2024-01-31T06:42:31Z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