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<sst xmlns="http://schemas.openxmlformats.org/spreadsheetml/2006/main" count="450" uniqueCount="161">
  <si>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</si>
  <si>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</si>
  <si>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</si>
  <si>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</si>
  <si>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</si>
  <si>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</si>
  <si>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</si>
  <si>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</si>
  <si>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</si>
  <si>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</si>
  <si>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</si>
  <si>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</si>
  <si>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</si>
  <si>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</si>
  <si>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</si>
  <si>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</si>
  <si>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</si>
  <si>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</si>
  <si>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</si>
  <si>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</si>
  <si>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</si>
  <si>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</si>
  <si>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</si>
  <si>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</si>
  <si>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</si>
  <si>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</si>
  <si>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</si>
  <si>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</si>
  <si>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</si>
  <si>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</si>
  <si>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</si>
  <si>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</si>
  <si>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</si>
  <si>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</si>
  <si>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</si>
  <si>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</si>
  <si>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</si>
  <si>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</si>
  <si>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</si>
  <si>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</si>
  <si>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</si>
  <si>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</si>
  <si>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</si>
  <si>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</si>
  <si>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</si>
  <si>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</si>
  <si>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</si>
  <si>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</si>
  <si>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</si>
  <si>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</si>
  <si>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</si>
  <si>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</si>
  <si>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</si>
  <si>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</si>
  <si>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</si>
  <si>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</si>
  <si>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</si>
  <si>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</si>
  <si>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</si>
  <si>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</si>
  <si>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</si>
  <si>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</si>
  <si>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</si>
  <si>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</si>
  <si>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</si>
  <si>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</si>
  <si>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</si>
  <si>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</si>
  <si>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</si>
  <si>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</si>
  <si>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</si>
  <si>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</si>
  <si>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</si>
  <si>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</si>
  <si>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no.33</t>
  </si>
  <si>
    <t>item no.34</t>
  </si>
  <si>
    <t>item no.35</t>
  </si>
  <si>
    <t>item no.36</t>
  </si>
  <si>
    <t>item no.37</t>
  </si>
  <si>
    <t>item no.38</t>
  </si>
  <si>
    <t>item no.39</t>
  </si>
  <si>
    <t>item no.40</t>
  </si>
  <si>
    <t>item no.41</t>
  </si>
  <si>
    <t>sqm</t>
  </si>
  <si>
    <t>CEMENT CONCRETE (CAST IN SITU)</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</si>
  <si>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</si>
  <si>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</si>
  <si>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</si>
  <si>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</si>
  <si>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cum</t>
  </si>
  <si>
    <t>metre</t>
  </si>
  <si>
    <t>WOOD AND P. V. C. WORK</t>
  </si>
  <si>
    <t>STEEL WORK</t>
  </si>
  <si>
    <t>Dismantling and Demolishing</t>
  </si>
  <si>
    <t>each</t>
  </si>
  <si>
    <t>kg</t>
  </si>
  <si>
    <t>Each</t>
  </si>
  <si>
    <t>item no.1</t>
  </si>
  <si>
    <t>item no.42</t>
  </si>
  <si>
    <t>item no.43</t>
  </si>
  <si>
    <t>item no.44</t>
  </si>
  <si>
    <t>item no.45</t>
  </si>
  <si>
    <t>item no.46</t>
  </si>
  <si>
    <t>item no.47</t>
  </si>
  <si>
    <t>item no.48</t>
  </si>
  <si>
    <t>item no.49</t>
  </si>
  <si>
    <t>item no.50</t>
  </si>
  <si>
    <t>item no.51</t>
  </si>
  <si>
    <t>item no.52</t>
  </si>
  <si>
    <t>item no.53</t>
  </si>
  <si>
    <t>item no.54</t>
  </si>
  <si>
    <t>item no.55</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</si>
  <si>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</si>
  <si>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</si>
  <si>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REINFORCED CEMENT CONCRETE</t>
  </si>
  <si>
    <t>Centering and shuttering including strutting, propping etc. and removal of form for</t>
  </si>
  <si>
    <t>Walls (any thickness) including attached pilasters, butteresses, plinth and string courses etc.</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</si>
  <si>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</si>
  <si>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</si>
  <si>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</si>
  <si>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</si>
  <si>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</si>
  <si>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</si>
  <si>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</si>
  <si>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</si>
  <si>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</si>
  <si>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</si>
  <si>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</si>
  <si>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</si>
  <si>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</si>
  <si>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</si>
  <si>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</si>
  <si>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</si>
  <si>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</si>
  <si>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</si>
  <si>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</si>
  <si>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</si>
  <si>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</si>
  <si>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Dismantling aluminium/ Gypsum partitions, doors, windows, fixed glazing and false ceiling including disposal of unserviceable material and stacking of serviceable material with in 50 meters lead as directed by Engineer-in-charge.</t>
  </si>
  <si>
    <t>WATER SUPPLY</t>
  </si>
  <si>
    <t>Providing and fixing G.I. pipes complete with G.I. fittings and clamps, i/c cutting and making good the walls etc.   Internal work - Exposed on wall</t>
  </si>
  <si>
    <t>20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</si>
  <si>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</si>
  <si>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</si>
  <si>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</si>
  <si>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</si>
  <si>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</si>
  <si>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32 mm nominal bore.</t>
  </si>
  <si>
    <t>Providing and fixing ball valve (brass) of approved quality, High or low pressure, with plastic floats complete :</t>
  </si>
  <si>
    <t>Providing and fixing G.I. Union in existing G.I. pipe line, cutting and threading the pipe and making long screws, including excavation, refilling the earth or cutting of wall and making good the same complete wherever required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</si>
  <si>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</si>
  <si>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</si>
  <si>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MINOR CIVIL MAINTENANCE WORK:</t>
  </si>
  <si>
    <t>Removal of old PVC floor and proper scrapping, cleaning etc to prepare surface for reflooring as per direction incharge.</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</si>
  <si>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</si>
  <si>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and fixing C.P. grating with or without hole for waste pipe for floor/ nahani trap 100 mm dia. weight not less than 100 grams.</t>
  </si>
  <si>
    <t>per litre</t>
  </si>
  <si>
    <t>Sqm</t>
  </si>
  <si>
    <t>NIT No:  Civil/17/01/2024-1</t>
  </si>
  <si>
    <t>Name of Work: Civil repairing and renovation works in CC building at IIT Kanpur</t>
  </si>
  <si>
    <t>Tender Inviting Authority: DOIP, IIT Kanpur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</si>
</sst>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9">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0" fontId="19" fillId="0" borderId="20"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1"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63" fillId="0" borderId="14" xfId="0" applyFont="1" applyFill="1" applyBorder="1" applyAlignment="1">
      <alignment horizontal="left" vertical="top" wrapText="1"/>
    </xf>
    <xf numFmtId="0" fontId="23" fillId="0" borderId="1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69"/>
  <sheetViews>
    <sheetView showGridLines="0" zoomScale="95" zoomScaleNormal="95"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21.42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160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159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158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84</v>
      </c>
      <c r="C13" s="50" t="s">
        <v>97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17">
        <v>1</v>
      </c>
      <c r="IB13" s="17" t="s">
        <v>84</v>
      </c>
      <c r="IC13" s="17" t="s">
        <v>97</v>
      </c>
      <c r="IE13" s="18"/>
      <c r="IF13" s="18"/>
      <c r="IG13" s="18"/>
      <c r="IH13" s="18"/>
      <c r="II13" s="18"/>
    </row>
    <row r="14" spans="1:243" s="17" customFormat="1" ht="89.25">
      <c r="A14" s="48">
        <v>2</v>
      </c>
      <c r="B14" s="49" t="s">
        <v>112</v>
      </c>
      <c r="C14" s="50" t="s">
        <v>43</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IA14" s="17">
        <v>2</v>
      </c>
      <c r="IB14" s="17" t="s">
        <v>112</v>
      </c>
      <c r="IC14" s="17" t="s">
        <v>43</v>
      </c>
      <c r="IE14" s="18"/>
      <c r="IF14" s="18"/>
      <c r="IG14" s="18"/>
      <c r="IH14" s="18"/>
      <c r="II14" s="18"/>
    </row>
    <row r="15" spans="1:243" s="17" customFormat="1" ht="38.25">
      <c r="A15" s="48">
        <v>3</v>
      </c>
      <c r="B15" s="49" t="s">
        <v>113</v>
      </c>
      <c r="C15" s="50" t="s">
        <v>44</v>
      </c>
      <c r="D15" s="51">
        <v>0.2</v>
      </c>
      <c r="E15" s="51" t="s">
        <v>89</v>
      </c>
      <c r="F15" s="51">
        <v>8587.24</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ROUND(D15*F15,2)</f>
        <v>1717.45</v>
      </c>
      <c r="BB15" s="57">
        <f>BA15+SUM(N15:AZ15)</f>
        <v>1717.45</v>
      </c>
      <c r="BC15" s="58" t="str">
        <f>SpellNumber(L15,BB15)</f>
        <v>INR  One Thousand Seven Hundred &amp; Seventeen  and Paise Forty Five Only</v>
      </c>
      <c r="IA15" s="17">
        <v>3</v>
      </c>
      <c r="IB15" s="17" t="s">
        <v>113</v>
      </c>
      <c r="IC15" s="17" t="s">
        <v>44</v>
      </c>
      <c r="ID15" s="17">
        <v>0.2</v>
      </c>
      <c r="IE15" s="18" t="s">
        <v>89</v>
      </c>
      <c r="IF15" s="18"/>
      <c r="IG15" s="18"/>
      <c r="IH15" s="18"/>
      <c r="II15" s="18"/>
    </row>
    <row r="16" spans="1:243" s="17" customFormat="1" ht="14.25">
      <c r="A16" s="48">
        <v>4</v>
      </c>
      <c r="B16" s="49" t="s">
        <v>114</v>
      </c>
      <c r="C16" s="50" t="s">
        <v>50</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17">
        <v>4</v>
      </c>
      <c r="IB16" s="17" t="s">
        <v>114</v>
      </c>
      <c r="IC16" s="17" t="s">
        <v>50</v>
      </c>
      <c r="IE16" s="18"/>
      <c r="IF16" s="18"/>
      <c r="IG16" s="18"/>
      <c r="IH16" s="18"/>
      <c r="II16" s="18"/>
    </row>
    <row r="17" spans="1:243" s="17" customFormat="1" ht="25.5">
      <c r="A17" s="48">
        <v>5</v>
      </c>
      <c r="B17" s="49" t="s">
        <v>115</v>
      </c>
      <c r="C17" s="50" t="s">
        <v>45</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17">
        <v>5</v>
      </c>
      <c r="IB17" s="17" t="s">
        <v>115</v>
      </c>
      <c r="IC17" s="17" t="s">
        <v>45</v>
      </c>
      <c r="IE17" s="18"/>
      <c r="IF17" s="18"/>
      <c r="IG17" s="18"/>
      <c r="IH17" s="18"/>
      <c r="II17" s="18"/>
    </row>
    <row r="18" spans="1:243" s="17" customFormat="1" ht="25.5">
      <c r="A18" s="48">
        <v>6</v>
      </c>
      <c r="B18" s="49" t="s">
        <v>116</v>
      </c>
      <c r="C18" s="50" t="s">
        <v>51</v>
      </c>
      <c r="D18" s="51">
        <v>0.5</v>
      </c>
      <c r="E18" s="51" t="s">
        <v>83</v>
      </c>
      <c r="F18" s="51">
        <v>587.07</v>
      </c>
      <c r="G18" s="52"/>
      <c r="H18" s="52"/>
      <c r="I18" s="53" t="s">
        <v>34</v>
      </c>
      <c r="J18" s="54">
        <f aca="true" t="shared" si="0" ref="J18:J66">IF(I18="Less(-)",-1,1)</f>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ROUND(D18*F18,2)</f>
        <v>293.54</v>
      </c>
      <c r="BB18" s="57">
        <f aca="true" t="shared" si="1" ref="BB18:BB66">BA18+SUM(N18:AZ18)</f>
        <v>293.54</v>
      </c>
      <c r="BC18" s="58" t="str">
        <f aca="true" t="shared" si="2" ref="BC18:BC66">SpellNumber(L18,BB18)</f>
        <v>INR  Two Hundred &amp; Ninety Three  and Paise Fifty Four Only</v>
      </c>
      <c r="IA18" s="17">
        <v>6</v>
      </c>
      <c r="IB18" s="17" t="s">
        <v>116</v>
      </c>
      <c r="IC18" s="17" t="s">
        <v>51</v>
      </c>
      <c r="ID18" s="17">
        <v>0.5</v>
      </c>
      <c r="IE18" s="18" t="s">
        <v>83</v>
      </c>
      <c r="IF18" s="18"/>
      <c r="IG18" s="18"/>
      <c r="IH18" s="18"/>
      <c r="II18" s="18"/>
    </row>
    <row r="19" spans="1:243" s="17" customFormat="1" ht="14.25">
      <c r="A19" s="48">
        <v>7</v>
      </c>
      <c r="B19" s="49" t="s">
        <v>91</v>
      </c>
      <c r="C19" s="50" t="s">
        <v>52</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IA19" s="17">
        <v>7</v>
      </c>
      <c r="IB19" s="17" t="s">
        <v>91</v>
      </c>
      <c r="IC19" s="17" t="s">
        <v>52</v>
      </c>
      <c r="IE19" s="18"/>
      <c r="IF19" s="18"/>
      <c r="IG19" s="18"/>
      <c r="IH19" s="18"/>
      <c r="II19" s="18"/>
    </row>
    <row r="20" spans="1:243" s="17" customFormat="1" ht="325.5" customHeight="1">
      <c r="A20" s="48">
        <v>8</v>
      </c>
      <c r="B20" s="49" t="s">
        <v>117</v>
      </c>
      <c r="C20" s="50" t="s">
        <v>46</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IA20" s="17">
        <v>8</v>
      </c>
      <c r="IB20" s="17" t="s">
        <v>117</v>
      </c>
      <c r="IC20" s="17" t="s">
        <v>46</v>
      </c>
      <c r="IE20" s="18"/>
      <c r="IF20" s="18"/>
      <c r="IG20" s="18"/>
      <c r="IH20" s="18"/>
      <c r="II20" s="18"/>
    </row>
    <row r="21" spans="1:243" s="17" customFormat="1" ht="38.25">
      <c r="A21" s="48">
        <v>9</v>
      </c>
      <c r="B21" s="49" t="s">
        <v>118</v>
      </c>
      <c r="C21" s="50" t="s">
        <v>53</v>
      </c>
      <c r="D21" s="51">
        <v>22</v>
      </c>
      <c r="E21" s="51" t="s">
        <v>83</v>
      </c>
      <c r="F21" s="51">
        <v>1576.19</v>
      </c>
      <c r="G21" s="52"/>
      <c r="H21" s="52"/>
      <c r="I21" s="53" t="s">
        <v>34</v>
      </c>
      <c r="J21" s="54">
        <f t="shared" si="0"/>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ROUND(D21*F21,2)</f>
        <v>34676.18</v>
      </c>
      <c r="BB21" s="57">
        <f t="shared" si="1"/>
        <v>34676.18</v>
      </c>
      <c r="BC21" s="58" t="str">
        <f t="shared" si="2"/>
        <v>INR  Thirty Four Thousand Six Hundred &amp; Seventy Six  and Paise Eighteen Only</v>
      </c>
      <c r="IA21" s="17">
        <v>9</v>
      </c>
      <c r="IB21" s="17" t="s">
        <v>118</v>
      </c>
      <c r="IC21" s="17" t="s">
        <v>53</v>
      </c>
      <c r="ID21" s="17">
        <v>22</v>
      </c>
      <c r="IE21" s="18" t="s">
        <v>83</v>
      </c>
      <c r="IF21" s="18"/>
      <c r="IG21" s="18"/>
      <c r="IH21" s="18"/>
      <c r="II21" s="18"/>
    </row>
    <row r="22" spans="1:243" s="17" customFormat="1" ht="127.5">
      <c r="A22" s="48">
        <v>10</v>
      </c>
      <c r="B22" s="49" t="s">
        <v>119</v>
      </c>
      <c r="C22" s="50" t="s">
        <v>47</v>
      </c>
      <c r="D22" s="51">
        <v>34</v>
      </c>
      <c r="E22" s="51" t="s">
        <v>95</v>
      </c>
      <c r="F22" s="51">
        <v>116.92</v>
      </c>
      <c r="G22" s="52"/>
      <c r="H22" s="52"/>
      <c r="I22" s="53" t="s">
        <v>34</v>
      </c>
      <c r="J22" s="54">
        <f t="shared" si="0"/>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ROUND(D22*F22,2)</f>
        <v>3975.28</v>
      </c>
      <c r="BB22" s="57">
        <f t="shared" si="1"/>
        <v>3975.28</v>
      </c>
      <c r="BC22" s="58" t="str">
        <f t="shared" si="2"/>
        <v>INR  Three Thousand Nine Hundred &amp; Seventy Five  and Paise Twenty Eight Only</v>
      </c>
      <c r="IA22" s="17">
        <v>10</v>
      </c>
      <c r="IB22" s="17" t="s">
        <v>119</v>
      </c>
      <c r="IC22" s="17" t="s">
        <v>47</v>
      </c>
      <c r="ID22" s="17">
        <v>34</v>
      </c>
      <c r="IE22" s="18" t="s">
        <v>95</v>
      </c>
      <c r="IF22" s="18"/>
      <c r="IG22" s="18"/>
      <c r="IH22" s="18"/>
      <c r="II22" s="18"/>
    </row>
    <row r="23" spans="1:243" s="17" customFormat="1" ht="14.25">
      <c r="A23" s="48">
        <v>11</v>
      </c>
      <c r="B23" s="49" t="s">
        <v>92</v>
      </c>
      <c r="C23" s="50" t="s">
        <v>54</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IA23" s="17">
        <v>11</v>
      </c>
      <c r="IB23" s="17" t="s">
        <v>92</v>
      </c>
      <c r="IC23" s="17" t="s">
        <v>54</v>
      </c>
      <c r="IE23" s="18"/>
      <c r="IF23" s="18"/>
      <c r="IG23" s="18"/>
      <c r="IH23" s="18"/>
      <c r="II23" s="18"/>
    </row>
    <row r="24" spans="1:243" s="17" customFormat="1" ht="76.5">
      <c r="A24" s="48">
        <v>12</v>
      </c>
      <c r="B24" s="49" t="s">
        <v>120</v>
      </c>
      <c r="C24" s="50" t="s">
        <v>55</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IA24" s="17">
        <v>12</v>
      </c>
      <c r="IB24" s="17" t="s">
        <v>120</v>
      </c>
      <c r="IC24" s="17" t="s">
        <v>55</v>
      </c>
      <c r="IE24" s="18"/>
      <c r="IF24" s="18"/>
      <c r="IG24" s="18"/>
      <c r="IH24" s="18"/>
      <c r="II24" s="18"/>
    </row>
    <row r="25" spans="1:243" s="17" customFormat="1" ht="25.5">
      <c r="A25" s="48">
        <v>13</v>
      </c>
      <c r="B25" s="49" t="s">
        <v>121</v>
      </c>
      <c r="C25" s="50" t="s">
        <v>56</v>
      </c>
      <c r="D25" s="51">
        <v>40</v>
      </c>
      <c r="E25" s="51" t="s">
        <v>94</v>
      </c>
      <c r="F25" s="51">
        <v>102.85</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ROUND(D25*F25,2)</f>
        <v>4114</v>
      </c>
      <c r="BB25" s="57">
        <f t="shared" si="1"/>
        <v>4114</v>
      </c>
      <c r="BC25" s="58" t="str">
        <f t="shared" si="2"/>
        <v>INR  Four Thousand One Hundred &amp; Fourteen  Only</v>
      </c>
      <c r="IA25" s="17">
        <v>13</v>
      </c>
      <c r="IB25" s="17" t="s">
        <v>121</v>
      </c>
      <c r="IC25" s="17" t="s">
        <v>56</v>
      </c>
      <c r="ID25" s="17">
        <v>40</v>
      </c>
      <c r="IE25" s="18" t="s">
        <v>94</v>
      </c>
      <c r="IF25" s="18"/>
      <c r="IG25" s="18"/>
      <c r="IH25" s="18"/>
      <c r="II25" s="18"/>
    </row>
    <row r="26" spans="1:243" s="17" customFormat="1" ht="14.25">
      <c r="A26" s="48">
        <v>14</v>
      </c>
      <c r="B26" s="49" t="s">
        <v>122</v>
      </c>
      <c r="C26" s="50" t="s">
        <v>57</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IA26" s="17">
        <v>14</v>
      </c>
      <c r="IB26" s="17" t="s">
        <v>122</v>
      </c>
      <c r="IC26" s="17" t="s">
        <v>57</v>
      </c>
      <c r="IE26" s="18"/>
      <c r="IF26" s="18"/>
      <c r="IG26" s="18"/>
      <c r="IH26" s="18"/>
      <c r="II26" s="18"/>
    </row>
    <row r="27" spans="1:243" s="17" customFormat="1" ht="408">
      <c r="A27" s="48">
        <v>15</v>
      </c>
      <c r="B27" s="49" t="s">
        <v>123</v>
      </c>
      <c r="C27" s="50" t="s">
        <v>58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17">
        <v>15</v>
      </c>
      <c r="IB27" s="17" t="s">
        <v>123</v>
      </c>
      <c r="IC27" s="17" t="s">
        <v>58</v>
      </c>
      <c r="IE27" s="18"/>
      <c r="IF27" s="18"/>
      <c r="IG27" s="18"/>
      <c r="IH27" s="18"/>
      <c r="II27" s="18"/>
    </row>
    <row r="28" spans="1:243" s="17" customFormat="1" ht="25.5">
      <c r="A28" s="48">
        <v>16</v>
      </c>
      <c r="B28" s="49" t="s">
        <v>124</v>
      </c>
      <c r="C28" s="50" t="s">
        <v>59</v>
      </c>
      <c r="D28" s="51">
        <v>10</v>
      </c>
      <c r="E28" s="51" t="s">
        <v>83</v>
      </c>
      <c r="F28" s="51">
        <v>1004.78</v>
      </c>
      <c r="G28" s="52"/>
      <c r="H28" s="52"/>
      <c r="I28" s="53" t="s">
        <v>34</v>
      </c>
      <c r="J28" s="54">
        <f t="shared" si="0"/>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ROUND(D28*F28,2)</f>
        <v>10047.8</v>
      </c>
      <c r="BB28" s="57">
        <f t="shared" si="1"/>
        <v>10047.8</v>
      </c>
      <c r="BC28" s="58" t="str">
        <f t="shared" si="2"/>
        <v>INR  Ten Thousand  &amp;Forty Seven  and Paise Eighty Only</v>
      </c>
      <c r="IA28" s="17">
        <v>16</v>
      </c>
      <c r="IB28" s="17" t="s">
        <v>124</v>
      </c>
      <c r="IC28" s="17" t="s">
        <v>59</v>
      </c>
      <c r="ID28" s="17">
        <v>10</v>
      </c>
      <c r="IE28" s="18" t="s">
        <v>83</v>
      </c>
      <c r="IF28" s="18"/>
      <c r="IG28" s="18"/>
      <c r="IH28" s="18"/>
      <c r="II28" s="18"/>
    </row>
    <row r="29" spans="1:243" s="17" customFormat="1" ht="306">
      <c r="A29" s="48">
        <v>17</v>
      </c>
      <c r="B29" s="49" t="s">
        <v>125</v>
      </c>
      <c r="C29" s="50" t="s">
        <v>60</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IA29" s="17">
        <v>17</v>
      </c>
      <c r="IB29" s="17" t="s">
        <v>125</v>
      </c>
      <c r="IC29" s="17" t="s">
        <v>60</v>
      </c>
      <c r="IE29" s="18"/>
      <c r="IF29" s="18"/>
      <c r="IG29" s="18"/>
      <c r="IH29" s="18"/>
      <c r="II29" s="18"/>
    </row>
    <row r="30" spans="1:243" s="17" customFormat="1" ht="76.5">
      <c r="A30" s="48">
        <v>18</v>
      </c>
      <c r="B30" s="49" t="s">
        <v>126</v>
      </c>
      <c r="C30" s="50" t="s">
        <v>48</v>
      </c>
      <c r="D30" s="51">
        <v>20</v>
      </c>
      <c r="E30" s="51" t="s">
        <v>83</v>
      </c>
      <c r="F30" s="51">
        <v>1395.62</v>
      </c>
      <c r="G30" s="52"/>
      <c r="H30" s="52"/>
      <c r="I30" s="53" t="s">
        <v>34</v>
      </c>
      <c r="J30" s="54">
        <f t="shared" si="0"/>
        <v>1</v>
      </c>
      <c r="K30" s="52" t="s">
        <v>35</v>
      </c>
      <c r="L30" s="52" t="s">
        <v>4</v>
      </c>
      <c r="M30" s="55"/>
      <c r="N30" s="52"/>
      <c r="O30" s="52"/>
      <c r="P30" s="56"/>
      <c r="Q30" s="52"/>
      <c r="R30" s="52"/>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f>ROUND(D30*F30,2)</f>
        <v>27912.4</v>
      </c>
      <c r="BB30" s="57">
        <f t="shared" si="1"/>
        <v>27912.4</v>
      </c>
      <c r="BC30" s="58" t="str">
        <f t="shared" si="2"/>
        <v>INR  Twenty Seven Thousand Nine Hundred &amp; Twelve  and Paise Forty Only</v>
      </c>
      <c r="IA30" s="17">
        <v>18</v>
      </c>
      <c r="IB30" s="17" t="s">
        <v>126</v>
      </c>
      <c r="IC30" s="17" t="s">
        <v>48</v>
      </c>
      <c r="ID30" s="17">
        <v>20</v>
      </c>
      <c r="IE30" s="18" t="s">
        <v>83</v>
      </c>
      <c r="IF30" s="18"/>
      <c r="IG30" s="18"/>
      <c r="IH30" s="18"/>
      <c r="II30" s="18"/>
    </row>
    <row r="31" spans="1:243" s="17" customFormat="1" ht="102">
      <c r="A31" s="48">
        <v>19</v>
      </c>
      <c r="B31" s="49" t="s">
        <v>127</v>
      </c>
      <c r="C31" s="50" t="s">
        <v>61</v>
      </c>
      <c r="D31" s="51">
        <v>81.5</v>
      </c>
      <c r="E31" s="51" t="s">
        <v>83</v>
      </c>
      <c r="F31" s="51">
        <v>1708.86</v>
      </c>
      <c r="G31" s="52"/>
      <c r="H31" s="52"/>
      <c r="I31" s="53" t="s">
        <v>34</v>
      </c>
      <c r="J31" s="54">
        <f t="shared" si="0"/>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ROUND(D31*F31,2)</f>
        <v>139272.09</v>
      </c>
      <c r="BB31" s="57">
        <f t="shared" si="1"/>
        <v>139272.09</v>
      </c>
      <c r="BC31" s="58" t="str">
        <f t="shared" si="2"/>
        <v>INR  One Lakh Thirty Nine Thousand Two Hundred &amp; Seventy Two  and Paise Nine Only</v>
      </c>
      <c r="IA31" s="17">
        <v>19</v>
      </c>
      <c r="IB31" s="17" t="s">
        <v>127</v>
      </c>
      <c r="IC31" s="17" t="s">
        <v>61</v>
      </c>
      <c r="ID31" s="17">
        <v>81.5</v>
      </c>
      <c r="IE31" s="18" t="s">
        <v>83</v>
      </c>
      <c r="IF31" s="18"/>
      <c r="IG31" s="18"/>
      <c r="IH31" s="18"/>
      <c r="II31" s="18"/>
    </row>
    <row r="32" spans="1:243" s="17" customFormat="1" ht="76.5">
      <c r="A32" s="48">
        <v>20</v>
      </c>
      <c r="B32" s="49" t="s">
        <v>128</v>
      </c>
      <c r="C32" s="50" t="s">
        <v>62</v>
      </c>
      <c r="D32" s="51">
        <v>22</v>
      </c>
      <c r="E32" s="51" t="s">
        <v>83</v>
      </c>
      <c r="F32" s="51">
        <v>269.49</v>
      </c>
      <c r="G32" s="52"/>
      <c r="H32" s="52"/>
      <c r="I32" s="53" t="s">
        <v>34</v>
      </c>
      <c r="J32" s="54">
        <f t="shared" si="0"/>
        <v>1</v>
      </c>
      <c r="K32" s="52" t="s">
        <v>35</v>
      </c>
      <c r="L32" s="52" t="s">
        <v>4</v>
      </c>
      <c r="M32" s="55"/>
      <c r="N32" s="52"/>
      <c r="O32" s="52"/>
      <c r="P32" s="56"/>
      <c r="Q32" s="52"/>
      <c r="R32" s="5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f>ROUND(D32*F32,2)</f>
        <v>5928.78</v>
      </c>
      <c r="BB32" s="57">
        <f t="shared" si="1"/>
        <v>5928.78</v>
      </c>
      <c r="BC32" s="58" t="str">
        <f t="shared" si="2"/>
        <v>INR  Five Thousand Nine Hundred &amp; Twenty Eight  and Paise Seventy Eight Only</v>
      </c>
      <c r="IA32" s="17">
        <v>20</v>
      </c>
      <c r="IB32" s="17" t="s">
        <v>128</v>
      </c>
      <c r="IC32" s="17" t="s">
        <v>62</v>
      </c>
      <c r="ID32" s="17">
        <v>22</v>
      </c>
      <c r="IE32" s="18" t="s">
        <v>83</v>
      </c>
      <c r="IF32" s="18"/>
      <c r="IG32" s="18"/>
      <c r="IH32" s="18"/>
      <c r="II32" s="18"/>
    </row>
    <row r="33" spans="1:243" s="17" customFormat="1" ht="14.25">
      <c r="A33" s="48">
        <v>21</v>
      </c>
      <c r="B33" s="49" t="s">
        <v>85</v>
      </c>
      <c r="C33" s="50" t="s">
        <v>63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IA33" s="17">
        <v>21</v>
      </c>
      <c r="IB33" s="17" t="s">
        <v>85</v>
      </c>
      <c r="IC33" s="17" t="s">
        <v>63</v>
      </c>
      <c r="IE33" s="18"/>
      <c r="IF33" s="18"/>
      <c r="IG33" s="18"/>
      <c r="IH33" s="18"/>
      <c r="II33" s="18"/>
    </row>
    <row r="34" spans="1:243" s="17" customFormat="1" ht="69.75" customHeight="1">
      <c r="A34" s="48">
        <v>22</v>
      </c>
      <c r="B34" s="49" t="s">
        <v>86</v>
      </c>
      <c r="C34" s="50" t="s">
        <v>64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IA34" s="17">
        <v>22</v>
      </c>
      <c r="IB34" s="17" t="s">
        <v>86</v>
      </c>
      <c r="IC34" s="17" t="s">
        <v>64</v>
      </c>
      <c r="IE34" s="18"/>
      <c r="IF34" s="18"/>
      <c r="IG34" s="18"/>
      <c r="IH34" s="18"/>
      <c r="II34" s="18"/>
    </row>
    <row r="35" spans="1:243" s="17" customFormat="1" ht="22.5" customHeight="1">
      <c r="A35" s="48">
        <v>23</v>
      </c>
      <c r="B35" s="49" t="s">
        <v>87</v>
      </c>
      <c r="C35" s="50" t="s">
        <v>65</v>
      </c>
      <c r="D35" s="51">
        <v>170</v>
      </c>
      <c r="E35" s="51" t="s">
        <v>83</v>
      </c>
      <c r="F35" s="51">
        <v>81.32</v>
      </c>
      <c r="G35" s="52"/>
      <c r="H35" s="52"/>
      <c r="I35" s="53" t="s">
        <v>34</v>
      </c>
      <c r="J35" s="54">
        <f t="shared" si="0"/>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ROUND(D35*F35,2)</f>
        <v>13824.4</v>
      </c>
      <c r="BB35" s="57">
        <f t="shared" si="1"/>
        <v>13824.4</v>
      </c>
      <c r="BC35" s="58" t="str">
        <f t="shared" si="2"/>
        <v>INR  Thirteen Thousand Eight Hundred &amp; Twenty Four  and Paise Forty Only</v>
      </c>
      <c r="IA35" s="17">
        <v>23</v>
      </c>
      <c r="IB35" s="17" t="s">
        <v>87</v>
      </c>
      <c r="IC35" s="17" t="s">
        <v>65</v>
      </c>
      <c r="ID35" s="17">
        <v>170</v>
      </c>
      <c r="IE35" s="18" t="s">
        <v>83</v>
      </c>
      <c r="IF35" s="18"/>
      <c r="IG35" s="18"/>
      <c r="IH35" s="18"/>
      <c r="II35" s="18"/>
    </row>
    <row r="36" spans="1:243" s="17" customFormat="1" ht="51">
      <c r="A36" s="48">
        <v>24</v>
      </c>
      <c r="B36" s="49" t="s">
        <v>88</v>
      </c>
      <c r="C36" s="50" t="s">
        <v>66</v>
      </c>
      <c r="D36" s="51">
        <v>170</v>
      </c>
      <c r="E36" s="51" t="s">
        <v>83</v>
      </c>
      <c r="F36" s="51">
        <v>108.57</v>
      </c>
      <c r="G36" s="52"/>
      <c r="H36" s="52"/>
      <c r="I36" s="53" t="s">
        <v>34</v>
      </c>
      <c r="J36" s="54">
        <f t="shared" si="0"/>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ROUND(D36*F36,2)</f>
        <v>18456.9</v>
      </c>
      <c r="BB36" s="57">
        <f t="shared" si="1"/>
        <v>18456.9</v>
      </c>
      <c r="BC36" s="58" t="str">
        <f t="shared" si="2"/>
        <v>INR  Eighteen Thousand Four Hundred &amp; Fifty Six  and Paise Ninety Only</v>
      </c>
      <c r="IA36" s="17">
        <v>24</v>
      </c>
      <c r="IB36" s="17" t="s">
        <v>88</v>
      </c>
      <c r="IC36" s="17" t="s">
        <v>66</v>
      </c>
      <c r="ID36" s="17">
        <v>170</v>
      </c>
      <c r="IE36" s="18" t="s">
        <v>83</v>
      </c>
      <c r="IF36" s="18"/>
      <c r="IG36" s="18"/>
      <c r="IH36" s="18"/>
      <c r="II36" s="18"/>
    </row>
    <row r="37" spans="1:243" s="17" customFormat="1" ht="38.25">
      <c r="A37" s="48">
        <v>25</v>
      </c>
      <c r="B37" s="49" t="s">
        <v>129</v>
      </c>
      <c r="C37" s="50" t="s">
        <v>67</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IA37" s="17">
        <v>25</v>
      </c>
      <c r="IB37" s="17" t="s">
        <v>129</v>
      </c>
      <c r="IC37" s="17" t="s">
        <v>67</v>
      </c>
      <c r="IE37" s="18"/>
      <c r="IF37" s="18"/>
      <c r="IG37" s="18"/>
      <c r="IH37" s="18"/>
      <c r="II37" s="18"/>
    </row>
    <row r="38" spans="1:243" s="17" customFormat="1" ht="24" customHeight="1">
      <c r="A38" s="48">
        <v>26</v>
      </c>
      <c r="B38" s="49" t="s">
        <v>130</v>
      </c>
      <c r="C38" s="50" t="s">
        <v>68</v>
      </c>
      <c r="D38" s="51">
        <v>203</v>
      </c>
      <c r="E38" s="51" t="s">
        <v>83</v>
      </c>
      <c r="F38" s="51">
        <v>49.8</v>
      </c>
      <c r="G38" s="52"/>
      <c r="H38" s="52"/>
      <c r="I38" s="53" t="s">
        <v>34</v>
      </c>
      <c r="J38" s="54">
        <f t="shared" si="0"/>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ROUND(D38*F38,2)</f>
        <v>10109.4</v>
      </c>
      <c r="BB38" s="57">
        <f t="shared" si="1"/>
        <v>10109.4</v>
      </c>
      <c r="BC38" s="58" t="str">
        <f t="shared" si="2"/>
        <v>INR  Ten Thousand One Hundred &amp; Nine  and Paise Forty Only</v>
      </c>
      <c r="IA38" s="17">
        <v>26</v>
      </c>
      <c r="IB38" s="17" t="s">
        <v>130</v>
      </c>
      <c r="IC38" s="17" t="s">
        <v>68</v>
      </c>
      <c r="ID38" s="17">
        <v>203</v>
      </c>
      <c r="IE38" s="18" t="s">
        <v>83</v>
      </c>
      <c r="IF38" s="18"/>
      <c r="IG38" s="18"/>
      <c r="IH38" s="18"/>
      <c r="II38" s="18"/>
    </row>
    <row r="39" spans="1:243" s="17" customFormat="1" ht="25.5">
      <c r="A39" s="48">
        <v>27</v>
      </c>
      <c r="B39" s="49" t="s">
        <v>131</v>
      </c>
      <c r="C39" s="50" t="s">
        <v>69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IA39" s="17">
        <v>27</v>
      </c>
      <c r="IB39" s="17" t="s">
        <v>131</v>
      </c>
      <c r="IC39" s="17" t="s">
        <v>69</v>
      </c>
      <c r="IE39" s="18"/>
      <c r="IF39" s="18"/>
      <c r="IG39" s="18"/>
      <c r="IH39" s="18"/>
      <c r="II39" s="18"/>
    </row>
    <row r="40" spans="1:243" s="17" customFormat="1" ht="20.25" customHeight="1">
      <c r="A40" s="48">
        <v>28</v>
      </c>
      <c r="B40" s="49" t="s">
        <v>132</v>
      </c>
      <c r="C40" s="50" t="s">
        <v>70</v>
      </c>
      <c r="D40" s="51">
        <v>15</v>
      </c>
      <c r="E40" s="51" t="s">
        <v>83</v>
      </c>
      <c r="F40" s="51">
        <v>75.89</v>
      </c>
      <c r="G40" s="52"/>
      <c r="H40" s="52"/>
      <c r="I40" s="53" t="s">
        <v>34</v>
      </c>
      <c r="J40" s="54">
        <f t="shared" si="0"/>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ROUND(D40*F40,2)</f>
        <v>1138.35</v>
      </c>
      <c r="BB40" s="57">
        <f t="shared" si="1"/>
        <v>1138.35</v>
      </c>
      <c r="BC40" s="58" t="str">
        <f t="shared" si="2"/>
        <v>INR  One Thousand One Hundred &amp; Thirty Eight  and Paise Thirty Five Only</v>
      </c>
      <c r="IA40" s="17">
        <v>28</v>
      </c>
      <c r="IB40" s="17" t="s">
        <v>132</v>
      </c>
      <c r="IC40" s="17" t="s">
        <v>70</v>
      </c>
      <c r="ID40" s="17">
        <v>15</v>
      </c>
      <c r="IE40" s="18" t="s">
        <v>83</v>
      </c>
      <c r="IF40" s="18"/>
      <c r="IG40" s="18"/>
      <c r="IH40" s="18"/>
      <c r="II40" s="18"/>
    </row>
    <row r="41" spans="1:243" s="17" customFormat="1" ht="14.25">
      <c r="A41" s="48">
        <v>29</v>
      </c>
      <c r="B41" s="49" t="s">
        <v>133</v>
      </c>
      <c r="C41" s="50" t="s">
        <v>71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IA41" s="17">
        <v>29</v>
      </c>
      <c r="IB41" s="17" t="s">
        <v>133</v>
      </c>
      <c r="IC41" s="17" t="s">
        <v>71</v>
      </c>
      <c r="IE41" s="18"/>
      <c r="IF41" s="18"/>
      <c r="IG41" s="18"/>
      <c r="IH41" s="18"/>
      <c r="II41" s="18"/>
    </row>
    <row r="42" spans="1:243" s="17" customFormat="1" ht="76.5">
      <c r="A42" s="48">
        <v>30</v>
      </c>
      <c r="B42" s="49" t="s">
        <v>134</v>
      </c>
      <c r="C42" s="50" t="s">
        <v>72</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IA42" s="17">
        <v>30</v>
      </c>
      <c r="IB42" s="17" t="s">
        <v>134</v>
      </c>
      <c r="IC42" s="17" t="s">
        <v>72</v>
      </c>
      <c r="IE42" s="18"/>
      <c r="IF42" s="18"/>
      <c r="IG42" s="18"/>
      <c r="IH42" s="18"/>
      <c r="II42" s="18"/>
    </row>
    <row r="43" spans="1:243" s="17" customFormat="1" ht="25.5">
      <c r="A43" s="48">
        <v>31</v>
      </c>
      <c r="B43" s="49" t="s">
        <v>135</v>
      </c>
      <c r="C43" s="50" t="s">
        <v>73</v>
      </c>
      <c r="D43" s="51">
        <v>4</v>
      </c>
      <c r="E43" s="51" t="s">
        <v>83</v>
      </c>
      <c r="F43" s="51">
        <v>419.11</v>
      </c>
      <c r="G43" s="52"/>
      <c r="H43" s="52"/>
      <c r="I43" s="53" t="s">
        <v>34</v>
      </c>
      <c r="J43" s="54">
        <f t="shared" si="0"/>
        <v>1</v>
      </c>
      <c r="K43" s="52" t="s">
        <v>35</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f>ROUND(D43*F43,2)</f>
        <v>1676.44</v>
      </c>
      <c r="BB43" s="57">
        <f t="shared" si="1"/>
        <v>1676.44</v>
      </c>
      <c r="BC43" s="58" t="str">
        <f t="shared" si="2"/>
        <v>INR  One Thousand Six Hundred &amp; Seventy Six  and Paise Forty Four Only</v>
      </c>
      <c r="IA43" s="17">
        <v>31</v>
      </c>
      <c r="IB43" s="17" t="s">
        <v>135</v>
      </c>
      <c r="IC43" s="17" t="s">
        <v>73</v>
      </c>
      <c r="ID43" s="17">
        <v>4</v>
      </c>
      <c r="IE43" s="18" t="s">
        <v>83</v>
      </c>
      <c r="IF43" s="18"/>
      <c r="IG43" s="18"/>
      <c r="IH43" s="18"/>
      <c r="II43" s="18"/>
    </row>
    <row r="44" spans="1:243" s="17" customFormat="1" ht="21.75" customHeight="1">
      <c r="A44" s="48">
        <v>32</v>
      </c>
      <c r="B44" s="49" t="s">
        <v>136</v>
      </c>
      <c r="C44" s="50" t="s">
        <v>74</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IA44" s="17">
        <v>32</v>
      </c>
      <c r="IB44" s="17" t="s">
        <v>136</v>
      </c>
      <c r="IC44" s="17" t="s">
        <v>74</v>
      </c>
      <c r="IE44" s="18"/>
      <c r="IF44" s="18"/>
      <c r="IG44" s="18"/>
      <c r="IH44" s="18"/>
      <c r="II44" s="18"/>
    </row>
    <row r="45" spans="1:243" s="17" customFormat="1" ht="25.5">
      <c r="A45" s="48">
        <v>33</v>
      </c>
      <c r="B45" s="49" t="s">
        <v>137</v>
      </c>
      <c r="C45" s="50" t="s">
        <v>75</v>
      </c>
      <c r="D45" s="51">
        <v>2</v>
      </c>
      <c r="E45" s="51" t="s">
        <v>83</v>
      </c>
      <c r="F45" s="51">
        <v>917.97</v>
      </c>
      <c r="G45" s="52"/>
      <c r="H45" s="52"/>
      <c r="I45" s="53" t="s">
        <v>34</v>
      </c>
      <c r="J45" s="54">
        <f t="shared" si="0"/>
        <v>1</v>
      </c>
      <c r="K45" s="52" t="s">
        <v>35</v>
      </c>
      <c r="L45" s="52" t="s">
        <v>4</v>
      </c>
      <c r="M45" s="55"/>
      <c r="N45" s="52"/>
      <c r="O45" s="52"/>
      <c r="P45" s="56"/>
      <c r="Q45" s="52"/>
      <c r="R45" s="52"/>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3">
        <f>ROUND(D45*F45,2)</f>
        <v>1835.94</v>
      </c>
      <c r="BB45" s="57">
        <f t="shared" si="1"/>
        <v>1835.94</v>
      </c>
      <c r="BC45" s="58" t="str">
        <f t="shared" si="2"/>
        <v>INR  One Thousand Eight Hundred &amp; Thirty Five  and Paise Ninety Four Only</v>
      </c>
      <c r="IA45" s="17">
        <v>33</v>
      </c>
      <c r="IB45" s="17" t="s">
        <v>137</v>
      </c>
      <c r="IC45" s="17" t="s">
        <v>75</v>
      </c>
      <c r="ID45" s="17">
        <v>2</v>
      </c>
      <c r="IE45" s="18" t="s">
        <v>83</v>
      </c>
      <c r="IF45" s="18"/>
      <c r="IG45" s="18"/>
      <c r="IH45" s="18"/>
      <c r="II45" s="18"/>
    </row>
    <row r="46" spans="1:243" s="17" customFormat="1" ht="14.25">
      <c r="A46" s="48">
        <v>34</v>
      </c>
      <c r="B46" s="49" t="s">
        <v>93</v>
      </c>
      <c r="C46" s="50" t="s">
        <v>76</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IA46" s="17">
        <v>34</v>
      </c>
      <c r="IB46" s="17" t="s">
        <v>93</v>
      </c>
      <c r="IC46" s="17" t="s">
        <v>76</v>
      </c>
      <c r="IE46" s="18"/>
      <c r="IF46" s="18"/>
      <c r="IG46" s="18"/>
      <c r="IH46" s="18"/>
      <c r="II46" s="18"/>
    </row>
    <row r="47" spans="1:243" s="17" customFormat="1" ht="18.75" customHeight="1">
      <c r="A47" s="48">
        <v>35</v>
      </c>
      <c r="B47" s="49" t="s">
        <v>138</v>
      </c>
      <c r="C47" s="50" t="s">
        <v>77</v>
      </c>
      <c r="D47" s="51">
        <v>47</v>
      </c>
      <c r="E47" s="51" t="s">
        <v>83</v>
      </c>
      <c r="F47" s="51">
        <v>40.77</v>
      </c>
      <c r="G47" s="52"/>
      <c r="H47" s="52"/>
      <c r="I47" s="53" t="s">
        <v>34</v>
      </c>
      <c r="J47" s="54">
        <f t="shared" si="0"/>
        <v>1</v>
      </c>
      <c r="K47" s="52" t="s">
        <v>35</v>
      </c>
      <c r="L47" s="52" t="s">
        <v>4</v>
      </c>
      <c r="M47" s="55"/>
      <c r="N47" s="52"/>
      <c r="O47" s="52"/>
      <c r="P47" s="56"/>
      <c r="Q47" s="52"/>
      <c r="R47" s="52"/>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f>ROUND(D47*F47,2)</f>
        <v>1916.19</v>
      </c>
      <c r="BB47" s="57">
        <f t="shared" si="1"/>
        <v>1916.19</v>
      </c>
      <c r="BC47" s="58" t="str">
        <f t="shared" si="2"/>
        <v>INR  One Thousand Nine Hundred &amp; Sixteen  and Paise Nineteen Only</v>
      </c>
      <c r="IA47" s="17">
        <v>35</v>
      </c>
      <c r="IB47" s="17" t="s">
        <v>138</v>
      </c>
      <c r="IC47" s="17" t="s">
        <v>77</v>
      </c>
      <c r="ID47" s="17">
        <v>47</v>
      </c>
      <c r="IE47" s="18" t="s">
        <v>83</v>
      </c>
      <c r="IF47" s="18"/>
      <c r="IG47" s="18"/>
      <c r="IH47" s="18"/>
      <c r="II47" s="18"/>
    </row>
    <row r="48" spans="1:243" s="17" customFormat="1" ht="23.25" customHeight="1">
      <c r="A48" s="48">
        <v>36</v>
      </c>
      <c r="B48" s="49" t="s">
        <v>139</v>
      </c>
      <c r="C48" s="50" t="s">
        <v>78</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IA48" s="17">
        <v>36</v>
      </c>
      <c r="IB48" s="17" t="s">
        <v>139</v>
      </c>
      <c r="IC48" s="17" t="s">
        <v>78</v>
      </c>
      <c r="IE48" s="18"/>
      <c r="IF48" s="18"/>
      <c r="IG48" s="18"/>
      <c r="IH48" s="18"/>
      <c r="II48" s="18"/>
    </row>
    <row r="49" spans="1:243" s="17" customFormat="1" ht="38.25">
      <c r="A49" s="48">
        <v>37</v>
      </c>
      <c r="B49" s="49" t="s">
        <v>140</v>
      </c>
      <c r="C49" s="50" t="s">
        <v>79</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IA49" s="17">
        <v>37</v>
      </c>
      <c r="IB49" s="17" t="s">
        <v>140</v>
      </c>
      <c r="IC49" s="17" t="s">
        <v>79</v>
      </c>
      <c r="IE49" s="18"/>
      <c r="IF49" s="18"/>
      <c r="IG49" s="18"/>
      <c r="IH49" s="18"/>
      <c r="II49" s="18"/>
    </row>
    <row r="50" spans="1:243" s="17" customFormat="1" ht="18" customHeight="1">
      <c r="A50" s="48">
        <v>38</v>
      </c>
      <c r="B50" s="49" t="s">
        <v>141</v>
      </c>
      <c r="C50" s="50" t="s">
        <v>80</v>
      </c>
      <c r="D50" s="51">
        <v>6</v>
      </c>
      <c r="E50" s="51" t="s">
        <v>90</v>
      </c>
      <c r="F50" s="51">
        <v>327.36</v>
      </c>
      <c r="G50" s="52"/>
      <c r="H50" s="52"/>
      <c r="I50" s="53" t="s">
        <v>34</v>
      </c>
      <c r="J50" s="54">
        <f t="shared" si="0"/>
        <v>1</v>
      </c>
      <c r="K50" s="52" t="s">
        <v>35</v>
      </c>
      <c r="L50" s="52" t="s">
        <v>4</v>
      </c>
      <c r="M50" s="55"/>
      <c r="N50" s="52"/>
      <c r="O50" s="52"/>
      <c r="P50" s="56"/>
      <c r="Q50" s="52"/>
      <c r="R50" s="52"/>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f>ROUND(D50*F50,2)</f>
        <v>1964.16</v>
      </c>
      <c r="BB50" s="57">
        <f t="shared" si="1"/>
        <v>1964.16</v>
      </c>
      <c r="BC50" s="58" t="str">
        <f t="shared" si="2"/>
        <v>INR  One Thousand Nine Hundred &amp; Sixty Four  and Paise Sixteen Only</v>
      </c>
      <c r="IA50" s="17">
        <v>38</v>
      </c>
      <c r="IB50" s="17" t="s">
        <v>141</v>
      </c>
      <c r="IC50" s="17" t="s">
        <v>80</v>
      </c>
      <c r="ID50" s="17">
        <v>6</v>
      </c>
      <c r="IE50" s="18" t="s">
        <v>90</v>
      </c>
      <c r="IF50" s="18"/>
      <c r="IG50" s="18"/>
      <c r="IH50" s="18"/>
      <c r="II50" s="18"/>
    </row>
    <row r="51" spans="1:243" s="17" customFormat="1" ht="25.5">
      <c r="A51" s="48">
        <v>39</v>
      </c>
      <c r="B51" s="49" t="s">
        <v>142</v>
      </c>
      <c r="C51" s="50" t="s">
        <v>81</v>
      </c>
      <c r="D51" s="51">
        <v>14</v>
      </c>
      <c r="E51" s="51" t="s">
        <v>90</v>
      </c>
      <c r="F51" s="51">
        <v>494.17</v>
      </c>
      <c r="G51" s="52"/>
      <c r="H51" s="52"/>
      <c r="I51" s="53" t="s">
        <v>34</v>
      </c>
      <c r="J51" s="54">
        <f t="shared" si="0"/>
        <v>1</v>
      </c>
      <c r="K51" s="52" t="s">
        <v>35</v>
      </c>
      <c r="L51" s="52" t="s">
        <v>4</v>
      </c>
      <c r="M51" s="55"/>
      <c r="N51" s="52"/>
      <c r="O51" s="52"/>
      <c r="P51" s="56"/>
      <c r="Q51" s="52"/>
      <c r="R51" s="52"/>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f>ROUND(D51*F51,2)</f>
        <v>6918.38</v>
      </c>
      <c r="BB51" s="57">
        <f t="shared" si="1"/>
        <v>6918.38</v>
      </c>
      <c r="BC51" s="58" t="str">
        <f t="shared" si="2"/>
        <v>INR  Six Thousand Nine Hundred &amp; Eighteen  and Paise Thirty Eight Only</v>
      </c>
      <c r="IA51" s="17">
        <v>39</v>
      </c>
      <c r="IB51" s="17" t="s">
        <v>142</v>
      </c>
      <c r="IC51" s="17" t="s">
        <v>81</v>
      </c>
      <c r="ID51" s="17">
        <v>14</v>
      </c>
      <c r="IE51" s="18" t="s">
        <v>90</v>
      </c>
      <c r="IF51" s="18"/>
      <c r="IG51" s="18"/>
      <c r="IH51" s="18"/>
      <c r="II51" s="18"/>
    </row>
    <row r="52" spans="1:243" s="17" customFormat="1" ht="17.25" customHeight="1">
      <c r="A52" s="48">
        <v>40</v>
      </c>
      <c r="B52" s="59" t="s">
        <v>143</v>
      </c>
      <c r="C52" s="50" t="s">
        <v>82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IA52" s="17">
        <v>40</v>
      </c>
      <c r="IB52" s="17" t="s">
        <v>143</v>
      </c>
      <c r="IC52" s="17" t="s">
        <v>82</v>
      </c>
      <c r="IE52" s="18"/>
      <c r="IF52" s="18"/>
      <c r="IG52" s="18"/>
      <c r="IH52" s="18"/>
      <c r="II52" s="18"/>
    </row>
    <row r="53" spans="1:243" s="17" customFormat="1" ht="25.5">
      <c r="A53" s="48">
        <v>41</v>
      </c>
      <c r="B53" s="59" t="s">
        <v>144</v>
      </c>
      <c r="C53" s="50" t="s">
        <v>98</v>
      </c>
      <c r="D53" s="51">
        <v>2</v>
      </c>
      <c r="E53" s="51" t="s">
        <v>94</v>
      </c>
      <c r="F53" s="51">
        <v>663.83</v>
      </c>
      <c r="G53" s="52"/>
      <c r="H53" s="52"/>
      <c r="I53" s="53" t="s">
        <v>34</v>
      </c>
      <c r="J53" s="54">
        <f t="shared" si="0"/>
        <v>1</v>
      </c>
      <c r="K53" s="52" t="s">
        <v>35</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f>ROUND(D53*F53,2)</f>
        <v>1327.66</v>
      </c>
      <c r="BB53" s="57">
        <f t="shared" si="1"/>
        <v>1327.66</v>
      </c>
      <c r="BC53" s="58" t="str">
        <f t="shared" si="2"/>
        <v>INR  One Thousand Three Hundred &amp; Twenty Seven  and Paise Sixty Six Only</v>
      </c>
      <c r="IA53" s="17">
        <v>41</v>
      </c>
      <c r="IB53" s="17" t="s">
        <v>144</v>
      </c>
      <c r="IC53" s="17" t="s">
        <v>98</v>
      </c>
      <c r="ID53" s="17">
        <v>2</v>
      </c>
      <c r="IE53" s="18" t="s">
        <v>94</v>
      </c>
      <c r="IF53" s="18"/>
      <c r="IG53" s="18"/>
      <c r="IH53" s="18"/>
      <c r="II53" s="18"/>
    </row>
    <row r="54" spans="1:243" s="17" customFormat="1" ht="25.5">
      <c r="A54" s="48">
        <v>42</v>
      </c>
      <c r="B54" s="59" t="s">
        <v>145</v>
      </c>
      <c r="C54" s="50" t="s">
        <v>99</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IA54" s="17">
        <v>42</v>
      </c>
      <c r="IB54" s="17" t="s">
        <v>145</v>
      </c>
      <c r="IC54" s="17" t="s">
        <v>99</v>
      </c>
      <c r="IE54" s="18"/>
      <c r="IF54" s="18"/>
      <c r="IG54" s="18"/>
      <c r="IH54" s="18"/>
      <c r="II54" s="18"/>
    </row>
    <row r="55" spans="1:243" s="17" customFormat="1" ht="25.5">
      <c r="A55" s="48">
        <v>43</v>
      </c>
      <c r="B55" s="59" t="s">
        <v>146</v>
      </c>
      <c r="C55" s="50" t="s">
        <v>100</v>
      </c>
      <c r="D55" s="51">
        <v>1</v>
      </c>
      <c r="E55" s="51" t="s">
        <v>94</v>
      </c>
      <c r="F55" s="51">
        <v>404.87</v>
      </c>
      <c r="G55" s="52"/>
      <c r="H55" s="52"/>
      <c r="I55" s="53" t="s">
        <v>34</v>
      </c>
      <c r="J55" s="54">
        <f t="shared" si="0"/>
        <v>1</v>
      </c>
      <c r="K55" s="52" t="s">
        <v>35</v>
      </c>
      <c r="L55" s="52" t="s">
        <v>4</v>
      </c>
      <c r="M55" s="55"/>
      <c r="N55" s="52"/>
      <c r="O55" s="52"/>
      <c r="P55" s="56"/>
      <c r="Q55" s="52"/>
      <c r="R55" s="52"/>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f>ROUND(D55*F55,2)</f>
        <v>404.87</v>
      </c>
      <c r="BB55" s="57">
        <f t="shared" si="1"/>
        <v>404.87</v>
      </c>
      <c r="BC55" s="58" t="str">
        <f t="shared" si="2"/>
        <v>INR  Four Hundred &amp; Four  and Paise Eighty Seven Only</v>
      </c>
      <c r="IA55" s="17">
        <v>43</v>
      </c>
      <c r="IB55" s="17" t="s">
        <v>146</v>
      </c>
      <c r="IC55" s="17" t="s">
        <v>100</v>
      </c>
      <c r="ID55" s="17">
        <v>1</v>
      </c>
      <c r="IE55" s="18" t="s">
        <v>94</v>
      </c>
      <c r="IF55" s="18"/>
      <c r="IG55" s="18"/>
      <c r="IH55" s="18"/>
      <c r="II55" s="18"/>
    </row>
    <row r="56" spans="1:243" s="17" customFormat="1" ht="25.5">
      <c r="A56" s="48">
        <v>44</v>
      </c>
      <c r="B56" s="59" t="s">
        <v>147</v>
      </c>
      <c r="C56" s="50" t="s">
        <v>101</v>
      </c>
      <c r="D56" s="51">
        <v>1</v>
      </c>
      <c r="E56" s="51" t="s">
        <v>94</v>
      </c>
      <c r="F56" s="51">
        <v>517.23</v>
      </c>
      <c r="G56" s="52"/>
      <c r="H56" s="52"/>
      <c r="I56" s="53" t="s">
        <v>34</v>
      </c>
      <c r="J56" s="54">
        <f t="shared" si="0"/>
        <v>1</v>
      </c>
      <c r="K56" s="52" t="s">
        <v>35</v>
      </c>
      <c r="L56" s="52" t="s">
        <v>4</v>
      </c>
      <c r="M56" s="55"/>
      <c r="N56" s="52"/>
      <c r="O56" s="52"/>
      <c r="P56" s="56"/>
      <c r="Q56" s="52"/>
      <c r="R56" s="52"/>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f>ROUND(D56*F56,2)</f>
        <v>517.23</v>
      </c>
      <c r="BB56" s="57">
        <f t="shared" si="1"/>
        <v>517.23</v>
      </c>
      <c r="BC56" s="58" t="str">
        <f t="shared" si="2"/>
        <v>INR  Five Hundred &amp; Seventeen  and Paise Twenty Three Only</v>
      </c>
      <c r="IA56" s="17">
        <v>44</v>
      </c>
      <c r="IB56" s="17" t="s">
        <v>147</v>
      </c>
      <c r="IC56" s="17" t="s">
        <v>101</v>
      </c>
      <c r="ID56" s="17">
        <v>1</v>
      </c>
      <c r="IE56" s="18" t="s">
        <v>94</v>
      </c>
      <c r="IF56" s="18"/>
      <c r="IG56" s="18"/>
      <c r="IH56" s="18"/>
      <c r="II56" s="18"/>
    </row>
    <row r="57" spans="1:243" s="17" customFormat="1" ht="50.25" customHeight="1">
      <c r="A57" s="48">
        <v>45</v>
      </c>
      <c r="B57" s="59" t="s">
        <v>148</v>
      </c>
      <c r="C57" s="50" t="s">
        <v>102</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IA57" s="17">
        <v>45</v>
      </c>
      <c r="IB57" s="17" t="s">
        <v>148</v>
      </c>
      <c r="IC57" s="17" t="s">
        <v>102</v>
      </c>
      <c r="IE57" s="18"/>
      <c r="IF57" s="18"/>
      <c r="IG57" s="18"/>
      <c r="IH57" s="18"/>
      <c r="II57" s="18"/>
    </row>
    <row r="58" spans="1:243" s="17" customFormat="1" ht="30.75" customHeight="1">
      <c r="A58" s="48">
        <v>46</v>
      </c>
      <c r="B58" s="59" t="s">
        <v>146</v>
      </c>
      <c r="C58" s="50" t="s">
        <v>103</v>
      </c>
      <c r="D58" s="51">
        <v>1</v>
      </c>
      <c r="E58" s="51" t="s">
        <v>94</v>
      </c>
      <c r="F58" s="51">
        <v>348.49</v>
      </c>
      <c r="G58" s="52"/>
      <c r="H58" s="52"/>
      <c r="I58" s="53" t="s">
        <v>34</v>
      </c>
      <c r="J58" s="54">
        <f t="shared" si="0"/>
        <v>1</v>
      </c>
      <c r="K58" s="52" t="s">
        <v>35</v>
      </c>
      <c r="L58" s="52" t="s">
        <v>4</v>
      </c>
      <c r="M58" s="55"/>
      <c r="N58" s="52"/>
      <c r="O58" s="52"/>
      <c r="P58" s="56"/>
      <c r="Q58" s="52"/>
      <c r="R58" s="52"/>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f>ROUND(D58*F58,2)</f>
        <v>348.49</v>
      </c>
      <c r="BB58" s="57">
        <f t="shared" si="1"/>
        <v>348.49</v>
      </c>
      <c r="BC58" s="58" t="str">
        <f t="shared" si="2"/>
        <v>INR  Three Hundred &amp; Forty Eight  and Paise Forty Nine Only</v>
      </c>
      <c r="IA58" s="17">
        <v>46</v>
      </c>
      <c r="IB58" s="17" t="s">
        <v>146</v>
      </c>
      <c r="IC58" s="17" t="s">
        <v>103</v>
      </c>
      <c r="ID58" s="17">
        <v>1</v>
      </c>
      <c r="IE58" s="18" t="s">
        <v>94</v>
      </c>
      <c r="IF58" s="18"/>
      <c r="IG58" s="18"/>
      <c r="IH58" s="18"/>
      <c r="II58" s="18"/>
    </row>
    <row r="59" spans="1:243" s="17" customFormat="1" ht="51">
      <c r="A59" s="48">
        <v>47</v>
      </c>
      <c r="B59" s="59" t="s">
        <v>149</v>
      </c>
      <c r="C59" s="50" t="s">
        <v>104</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IA59" s="17">
        <v>47</v>
      </c>
      <c r="IB59" s="17" t="s">
        <v>149</v>
      </c>
      <c r="IC59" s="17" t="s">
        <v>104</v>
      </c>
      <c r="IE59" s="18"/>
      <c r="IF59" s="18"/>
      <c r="IG59" s="18"/>
      <c r="IH59" s="18"/>
      <c r="II59" s="18"/>
    </row>
    <row r="60" spans="1:243" s="17" customFormat="1" ht="18.75" customHeight="1">
      <c r="A60" s="48">
        <v>48</v>
      </c>
      <c r="B60" s="59" t="s">
        <v>146</v>
      </c>
      <c r="C60" s="50" t="s">
        <v>105</v>
      </c>
      <c r="D60" s="51">
        <v>1</v>
      </c>
      <c r="E60" s="51" t="s">
        <v>94</v>
      </c>
      <c r="F60" s="51">
        <v>622.27</v>
      </c>
      <c r="G60" s="52"/>
      <c r="H60" s="52"/>
      <c r="I60" s="53" t="s">
        <v>34</v>
      </c>
      <c r="J60" s="54">
        <f t="shared" si="0"/>
        <v>1</v>
      </c>
      <c r="K60" s="52" t="s">
        <v>35</v>
      </c>
      <c r="L60" s="52" t="s">
        <v>4</v>
      </c>
      <c r="M60" s="55"/>
      <c r="N60" s="52"/>
      <c r="O60" s="52"/>
      <c r="P60" s="56"/>
      <c r="Q60" s="52"/>
      <c r="R60" s="52"/>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f>ROUND(D60*F60,2)</f>
        <v>622.27</v>
      </c>
      <c r="BB60" s="57">
        <f t="shared" si="1"/>
        <v>622.27</v>
      </c>
      <c r="BC60" s="58" t="str">
        <f t="shared" si="2"/>
        <v>INR  Six Hundred &amp; Twenty Two  and Paise Twenty Seven Only</v>
      </c>
      <c r="IA60" s="17">
        <v>48</v>
      </c>
      <c r="IB60" s="17" t="s">
        <v>146</v>
      </c>
      <c r="IC60" s="17" t="s">
        <v>105</v>
      </c>
      <c r="ID60" s="17">
        <v>1</v>
      </c>
      <c r="IE60" s="18" t="s">
        <v>94</v>
      </c>
      <c r="IF60" s="18"/>
      <c r="IG60" s="18"/>
      <c r="IH60" s="18"/>
      <c r="II60" s="18"/>
    </row>
    <row r="61" spans="1:243" s="17" customFormat="1" ht="25.5">
      <c r="A61" s="48">
        <v>49</v>
      </c>
      <c r="B61" s="59" t="s">
        <v>150</v>
      </c>
      <c r="C61" s="50" t="s">
        <v>106</v>
      </c>
      <c r="D61" s="51">
        <v>1</v>
      </c>
      <c r="E61" s="51" t="s">
        <v>94</v>
      </c>
      <c r="F61" s="51">
        <v>727.84</v>
      </c>
      <c r="G61" s="52"/>
      <c r="H61" s="52"/>
      <c r="I61" s="53" t="s">
        <v>34</v>
      </c>
      <c r="J61" s="54">
        <f t="shared" si="0"/>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ROUND(D61*F61,2)</f>
        <v>727.84</v>
      </c>
      <c r="BB61" s="57">
        <f t="shared" si="1"/>
        <v>727.84</v>
      </c>
      <c r="BC61" s="58" t="str">
        <f t="shared" si="2"/>
        <v>INR  Seven Hundred &amp; Twenty Seven  and Paise Eighty Four Only</v>
      </c>
      <c r="IA61" s="17">
        <v>49</v>
      </c>
      <c r="IB61" s="17" t="s">
        <v>150</v>
      </c>
      <c r="IC61" s="17" t="s">
        <v>106</v>
      </c>
      <c r="ID61" s="17">
        <v>1</v>
      </c>
      <c r="IE61" s="18" t="s">
        <v>94</v>
      </c>
      <c r="IF61" s="18"/>
      <c r="IG61" s="18"/>
      <c r="IH61" s="18"/>
      <c r="II61" s="18"/>
    </row>
    <row r="62" spans="1:243" s="17" customFormat="1" ht="63.75">
      <c r="A62" s="48">
        <v>50</v>
      </c>
      <c r="B62" s="59" t="s">
        <v>151</v>
      </c>
      <c r="C62" s="50" t="s">
        <v>107</v>
      </c>
      <c r="D62" s="51">
        <v>1000</v>
      </c>
      <c r="E62" s="51" t="s">
        <v>156</v>
      </c>
      <c r="F62" s="51">
        <v>8.51</v>
      </c>
      <c r="G62" s="52"/>
      <c r="H62" s="52"/>
      <c r="I62" s="53" t="s">
        <v>34</v>
      </c>
      <c r="J62" s="54">
        <f t="shared" si="0"/>
        <v>1</v>
      </c>
      <c r="K62" s="52" t="s">
        <v>35</v>
      </c>
      <c r="L62" s="52" t="s">
        <v>4</v>
      </c>
      <c r="M62" s="55"/>
      <c r="N62" s="52"/>
      <c r="O62" s="52"/>
      <c r="P62" s="56"/>
      <c r="Q62" s="52"/>
      <c r="R62" s="52"/>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3">
        <f>ROUND(D62*F62,2)</f>
        <v>8510</v>
      </c>
      <c r="BB62" s="57">
        <f t="shared" si="1"/>
        <v>8510</v>
      </c>
      <c r="BC62" s="58" t="str">
        <f t="shared" si="2"/>
        <v>INR  Eight Thousand Five Hundred &amp; Ten  Only</v>
      </c>
      <c r="IA62" s="17">
        <v>50</v>
      </c>
      <c r="IB62" s="17" t="s">
        <v>151</v>
      </c>
      <c r="IC62" s="17" t="s">
        <v>107</v>
      </c>
      <c r="ID62" s="17">
        <v>1000</v>
      </c>
      <c r="IE62" s="18" t="s">
        <v>156</v>
      </c>
      <c r="IF62" s="18"/>
      <c r="IG62" s="18"/>
      <c r="IH62" s="18"/>
      <c r="II62" s="18"/>
    </row>
    <row r="63" spans="1:243" s="17" customFormat="1" ht="14.25">
      <c r="A63" s="48">
        <v>51</v>
      </c>
      <c r="B63" s="59" t="s">
        <v>152</v>
      </c>
      <c r="C63" s="50" t="s">
        <v>108</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IA63" s="17">
        <v>51</v>
      </c>
      <c r="IB63" s="17" t="s">
        <v>152</v>
      </c>
      <c r="IC63" s="17" t="s">
        <v>108</v>
      </c>
      <c r="IE63" s="18"/>
      <c r="IF63" s="18"/>
      <c r="IG63" s="18"/>
      <c r="IH63" s="18"/>
      <c r="II63" s="18"/>
    </row>
    <row r="64" spans="1:243" s="17" customFormat="1" ht="25.5">
      <c r="A64" s="48">
        <v>52</v>
      </c>
      <c r="B64" s="59" t="s">
        <v>153</v>
      </c>
      <c r="C64" s="50" t="s">
        <v>109</v>
      </c>
      <c r="D64" s="51">
        <v>59</v>
      </c>
      <c r="E64" s="51" t="s">
        <v>157</v>
      </c>
      <c r="F64" s="51">
        <v>42.26</v>
      </c>
      <c r="G64" s="52"/>
      <c r="H64" s="52"/>
      <c r="I64" s="53" t="s">
        <v>34</v>
      </c>
      <c r="J64" s="54">
        <f t="shared" si="0"/>
        <v>1</v>
      </c>
      <c r="K64" s="52" t="s">
        <v>35</v>
      </c>
      <c r="L64" s="52" t="s">
        <v>4</v>
      </c>
      <c r="M64" s="55"/>
      <c r="N64" s="52"/>
      <c r="O64" s="52"/>
      <c r="P64" s="56"/>
      <c r="Q64" s="52"/>
      <c r="R64" s="52"/>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f>ROUND(D64*F64,2)</f>
        <v>2493.34</v>
      </c>
      <c r="BB64" s="57">
        <f t="shared" si="1"/>
        <v>2493.34</v>
      </c>
      <c r="BC64" s="58" t="str">
        <f t="shared" si="2"/>
        <v>INR  Two Thousand Four Hundred &amp; Ninety Three  and Paise Thirty Four Only</v>
      </c>
      <c r="IA64" s="17">
        <v>52</v>
      </c>
      <c r="IB64" s="17" t="s">
        <v>153</v>
      </c>
      <c r="IC64" s="17" t="s">
        <v>109</v>
      </c>
      <c r="ID64" s="17">
        <v>59</v>
      </c>
      <c r="IE64" s="18" t="s">
        <v>157</v>
      </c>
      <c r="IF64" s="18"/>
      <c r="IG64" s="18"/>
      <c r="IH64" s="18"/>
      <c r="II64" s="18"/>
    </row>
    <row r="65" spans="1:243" s="17" customFormat="1" ht="409.5">
      <c r="A65" s="48">
        <v>53</v>
      </c>
      <c r="B65" s="59" t="s">
        <v>154</v>
      </c>
      <c r="C65" s="50" t="s">
        <v>110</v>
      </c>
      <c r="D65" s="51">
        <v>59</v>
      </c>
      <c r="E65" s="51" t="s">
        <v>157</v>
      </c>
      <c r="F65" s="51">
        <v>574.84</v>
      </c>
      <c r="G65" s="52"/>
      <c r="H65" s="52"/>
      <c r="I65" s="53" t="s">
        <v>34</v>
      </c>
      <c r="J65" s="54">
        <f t="shared" si="0"/>
        <v>1</v>
      </c>
      <c r="K65" s="52" t="s">
        <v>35</v>
      </c>
      <c r="L65" s="52" t="s">
        <v>4</v>
      </c>
      <c r="M65" s="55"/>
      <c r="N65" s="52"/>
      <c r="O65" s="52"/>
      <c r="P65" s="56"/>
      <c r="Q65" s="52"/>
      <c r="R65" s="52"/>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3">
        <f>ROUND(D65*F65,2)</f>
        <v>33915.56</v>
      </c>
      <c r="BB65" s="57">
        <f t="shared" si="1"/>
        <v>33915.56</v>
      </c>
      <c r="BC65" s="58" t="str">
        <f t="shared" si="2"/>
        <v>INR  Thirty Three Thousand Nine Hundred &amp; Fifteen  and Paise Fifty Six Only</v>
      </c>
      <c r="IA65" s="17">
        <v>53</v>
      </c>
      <c r="IB65" s="24" t="s">
        <v>154</v>
      </c>
      <c r="IC65" s="17" t="s">
        <v>110</v>
      </c>
      <c r="ID65" s="17">
        <v>59</v>
      </c>
      <c r="IE65" s="18" t="s">
        <v>157</v>
      </c>
      <c r="IF65" s="18"/>
      <c r="IG65" s="18"/>
      <c r="IH65" s="18"/>
      <c r="II65" s="18"/>
    </row>
    <row r="66" spans="1:243" s="17" customFormat="1" ht="38.25">
      <c r="A66" s="48">
        <v>54</v>
      </c>
      <c r="B66" s="59" t="s">
        <v>155</v>
      </c>
      <c r="C66" s="50" t="s">
        <v>111</v>
      </c>
      <c r="D66" s="51">
        <v>12</v>
      </c>
      <c r="E66" s="51" t="s">
        <v>96</v>
      </c>
      <c r="F66" s="51">
        <v>51.62</v>
      </c>
      <c r="G66" s="52"/>
      <c r="H66" s="52"/>
      <c r="I66" s="53" t="s">
        <v>34</v>
      </c>
      <c r="J66" s="54">
        <f t="shared" si="0"/>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ROUND(D66*F66,2)</f>
        <v>619.44</v>
      </c>
      <c r="BB66" s="57">
        <f t="shared" si="1"/>
        <v>619.44</v>
      </c>
      <c r="BC66" s="58" t="str">
        <f t="shared" si="2"/>
        <v>INR  Six Hundred &amp; Nineteen  and Paise Forty Four Only</v>
      </c>
      <c r="IA66" s="17">
        <v>54</v>
      </c>
      <c r="IB66" s="17" t="s">
        <v>155</v>
      </c>
      <c r="IC66" s="17" t="s">
        <v>111</v>
      </c>
      <c r="ID66" s="17">
        <v>12</v>
      </c>
      <c r="IE66" s="18" t="s">
        <v>96</v>
      </c>
      <c r="IF66" s="18"/>
      <c r="IG66" s="18"/>
      <c r="IH66" s="18"/>
      <c r="II66" s="18"/>
    </row>
    <row r="67" spans="1:55" ht="48" customHeight="1">
      <c r="A67" s="47" t="s">
        <v>36</v>
      </c>
      <c r="B67" s="25"/>
      <c r="C67" s="26"/>
      <c r="D67" s="31"/>
      <c r="E67" s="31"/>
      <c r="F67" s="31"/>
      <c r="G67" s="31"/>
      <c r="H67" s="32"/>
      <c r="I67" s="32"/>
      <c r="J67" s="32"/>
      <c r="K67" s="32"/>
      <c r="L67" s="33"/>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5">
        <f>ROUND(SUM(BA13:BA66),0)</f>
        <v>335264</v>
      </c>
      <c r="BB67" s="35">
        <f>ROUND(SUM(BB13:BB66),0)</f>
        <v>335264</v>
      </c>
      <c r="BC67" s="36" t="str">
        <f>SpellNumber(L67,BA67)</f>
        <v>  Three Lakh Thirty Five Thousand Two Hundred &amp; Sixty Four  Only</v>
      </c>
    </row>
    <row r="68" spans="1:55" ht="24" customHeight="1">
      <c r="A68" s="22" t="s">
        <v>37</v>
      </c>
      <c r="B68" s="27"/>
      <c r="C68" s="28"/>
      <c r="D68" s="37"/>
      <c r="E68" s="38" t="s">
        <v>42</v>
      </c>
      <c r="F68" s="29"/>
      <c r="G68" s="39"/>
      <c r="H68" s="40"/>
      <c r="I68" s="40"/>
      <c r="J68" s="40"/>
      <c r="K68" s="37"/>
      <c r="L68" s="41"/>
      <c r="M68" s="42"/>
      <c r="N68" s="43"/>
      <c r="O68" s="34"/>
      <c r="P68" s="34"/>
      <c r="Q68" s="34"/>
      <c r="R68" s="34"/>
      <c r="S68" s="34"/>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4">
        <f>IF(ISBLANK(F68),0,IF(E68="Excess (+)",ROUND(BA67+(BA67*F68),2),IF(E68="Less (-)",ROUND(BA67+(BA67*F68*(-1)),2),IF(E68="At Par",BA67,0))))</f>
        <v>0</v>
      </c>
      <c r="BB68" s="45">
        <f>ROUND(BA68,0)</f>
        <v>0</v>
      </c>
      <c r="BC68" s="46" t="str">
        <f>SpellNumber($E$2,BB68)</f>
        <v>INR Zero Only</v>
      </c>
    </row>
    <row r="69" spans="1:55" ht="18" customHeight="1">
      <c r="A69" s="21" t="s">
        <v>38</v>
      </c>
      <c r="B69" s="30"/>
      <c r="C69" s="61" t="str">
        <f>SpellNumber($E$2,BB68)</f>
        <v>INR Zero Only</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row>
  </sheetData>
  <sheetProtection password="D850" sheet="1"/>
  <autoFilter ref="A11:BC69"/>
  <mergeCells count="34">
    <mergeCell ref="D14:BC14"/>
    <mergeCell ref="D16:BC16"/>
    <mergeCell ref="D24:BC24"/>
    <mergeCell ref="D26:BC26"/>
    <mergeCell ref="C69:BC69"/>
    <mergeCell ref="A9:BC9"/>
    <mergeCell ref="A1:L1"/>
    <mergeCell ref="A4:BC4"/>
    <mergeCell ref="A5:BC5"/>
    <mergeCell ref="A6:BC6"/>
    <mergeCell ref="A7:BC7"/>
    <mergeCell ref="B8:BC8"/>
    <mergeCell ref="D13:BC13"/>
    <mergeCell ref="D27:BC27"/>
    <mergeCell ref="D29:BC29"/>
    <mergeCell ref="D33:BC33"/>
    <mergeCell ref="D34:BC34"/>
    <mergeCell ref="D37:BC37"/>
    <mergeCell ref="D17:BC17"/>
    <mergeCell ref="D19:BC19"/>
    <mergeCell ref="D20:BC20"/>
    <mergeCell ref="D23:BC23"/>
    <mergeCell ref="D39:BC39"/>
    <mergeCell ref="D41:BC41"/>
    <mergeCell ref="D42:BC42"/>
    <mergeCell ref="D44:BC44"/>
    <mergeCell ref="D46:BC46"/>
    <mergeCell ref="D48:BC48"/>
    <mergeCell ref="D49:BC49"/>
    <mergeCell ref="D52:BC52"/>
    <mergeCell ref="D54:BC54"/>
    <mergeCell ref="D57:BC57"/>
    <mergeCell ref="D59:BC59"/>
    <mergeCell ref="D63:BC63"/>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8">
      <formula1>IF(E68="Select",-1,IF(E68="At Par",0,0))</formula1>
      <formula2>IF(E68="Select",-1,IF(E68="At Par",0,0.99))</formula2>
    </dataValidation>
    <dataValidation type="list" allowBlank="1" showErrorMessage="1" sqref="E6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8">
      <formula1>0</formula1>
      <formula2>99.9</formula2>
    </dataValidation>
    <dataValidation type="list" allowBlank="1" showErrorMessage="1" sqref="D13:D14 K15 D16:D17 K18 D19:D20 K21:K22 D23:D24 K25 D26:D27 K28 D29 K30:K32 D33:D34 K35:K36 D37 K38 D39 K40 D41:D42 K43 D44 K45 D46 K47 D48:D49 K50:K51 D52 K53 D54 K55:K56 D57 K58 D59 K60:K62 K64:K66 D6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5:H25 G28:H28 G30:H32 G35:H36 G38:H38 G40:H40 G43:H43 G45:H45 G47:H47 G50:H51 G53:H53 G55:H56 G58:H58 G60:H62 G64:H66">
      <formula1>0</formula1>
      <formula2>999999999999999</formula2>
    </dataValidation>
    <dataValidation allowBlank="1" showInputMessage="1" showErrorMessage="1" promptTitle="Addition / Deduction" prompt="Please Choose the correct One" sqref="J15 J18 J21:J22 J25 J28 J30:J32 J35:J36 J38 J40 J43 J45 J47 J50:J51 J53 J55:J56 J58 J60:J62 J64:J66">
      <formula1>0</formula1>
      <formula2>0</formula2>
    </dataValidation>
    <dataValidation type="list" showErrorMessage="1" sqref="I15 I18 I21:I22 I25 I28 I30:I32 I35:I36 I38 I40 I43 I45 I47 I50:I51 I53 I55:I56 I58 I60:I62 I64:I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5:O25 N28:O28 N30:O32 N35:O36 N38:O38 N40:O40 N43:O43 N45:O45 N47:O47 N50:O51 N53:O53 N55:O56 N58:O58 N60:O62 N64:O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5 R28 R30:R32 R35:R36 R38 R40 R43 R45 R47 R50:R51 R53 R55:R56 R58 R60:R62 R64:R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5 Q28 Q30:Q32 Q35:Q36 Q38 Q40 Q43 Q45 Q47 Q50:Q51 Q53 Q55:Q56 Q58 Q60:Q62 Q64:Q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5 M28 M30:M32 M35:M36 M38 M40 M43 M45 M47 M50:M51 M53 M55:M56 M58 M60:M62 M64:M6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5 F28 F30:F32 F35:F36 F38 F40 F43 F45 F47 F50:F51 F53 F55:F56 F58 F60:F62 F64:F6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6 L65">
      <formula1>"INR"</formula1>
    </dataValidation>
    <dataValidation allowBlank="1" showInputMessage="1" showErrorMessage="1" promptTitle="Itemcode/Make" prompt="Please enter text" sqref="C13:C66">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ignoredErrors>
    <ignoredError sqref="BA67" formulaRange="1"/>
  </ignoredError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7" t="s">
        <v>39</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2024-01-17T12:18:38Z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