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<sst xmlns="http://schemas.openxmlformats.org/spreadsheetml/2006/main" count="480" uniqueCount="155">
  <si>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</si>
  <si>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</si>
  <si>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</si>
  <si>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</si>
  <si>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</si>
  <si>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</si>
  <si>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</si>
  <si>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</si>
  <si>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</si>
  <si>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</si>
  <si>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</si>
  <si>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</si>
  <si>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</si>
  <si>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</si>
  <si>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</si>
  <si>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</si>
  <si>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</si>
  <si>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</si>
  <si>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</si>
  <si>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</si>
  <si>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</si>
  <si>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</si>
  <si>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</si>
  <si>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</si>
  <si>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</si>
  <si>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</si>
  <si>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</si>
  <si>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</si>
  <si>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</si>
  <si>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</si>
  <si>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</si>
  <si>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</si>
  <si>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</si>
  <si>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</si>
  <si>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</si>
  <si>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</si>
  <si>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</si>
  <si>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</si>
  <si>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</si>
  <si>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</si>
  <si>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</si>
  <si>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</si>
  <si>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</si>
  <si>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</si>
  <si>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</si>
  <si>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</si>
  <si>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</si>
  <si>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</si>
  <si>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</si>
  <si>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</si>
  <si>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</si>
  <si>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</si>
  <si>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</si>
  <si>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</si>
  <si>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</si>
  <si>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</si>
  <si>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</si>
  <si>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</si>
  <si>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</si>
  <si>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</si>
  <si>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</si>
  <si>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</si>
  <si>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</si>
  <si>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</si>
  <si>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</si>
  <si>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</si>
  <si>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</si>
  <si>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</si>
  <si>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</si>
  <si>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Component</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</si>
  <si>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</si>
  <si>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</si>
  <si>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</si>
  <si>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</si>
  <si>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</si>
  <si>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</si>
  <si>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</si>
  <si>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</si>
  <si>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</si>
  <si>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</si>
  <si>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</si>
  <si>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</si>
  <si>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</si>
  <si>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</si>
  <si>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</si>
  <si>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</si>
  <si>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</si>
  <si>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</si>
  <si>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</si>
  <si>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</si>
  <si>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</si>
  <si>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</si>
  <si>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</si>
  <si>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</si>
  <si>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</si>
  <si>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</si>
  <si>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</si>
  <si>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</si>
  <si>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</si>
  <si>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32 mm</t>
  </si>
  <si>
    <t>Nos.</t>
  </si>
  <si>
    <r>
      <t xml:space="preserve">Replacement of solar hot water storage </t>
    </r>
    <r>
      <rPr>
        <b/>
        <sz val="9"/>
        <color indexed="8"/>
        <rFont val="Arial"/>
        <family val="2"/>
      </rPr>
      <t>SS tank of 2000 litrs</t>
    </r>
    <r>
      <rPr>
        <sz val="9"/>
        <color indexed="8"/>
        <rFont val="Arial"/>
        <family val="2"/>
      </rPr>
      <t>. capacity with SS socket double pacthed for solar hot &amp; raw water supply in and outlet,drain point and heating elements 3nos.(with pocket for thermostat), after removing old cladding &amp; insulation including dismantling from stand, connecting new socket , leak test after installation on stand etc. (as approved drawing) complete as required.</t>
    </r>
  </si>
  <si>
    <t>Replacement of solar hot water storage SS tank of 1000 litrs. capacity with SS socket double pacthed for solar hot &amp; raw water supply in and outlet,drain point and heating elements 3nos.(with pocket for thermostat), after removing old cladding &amp; insulation including dismantling from stand, connecting new socket , leak test after installation on stand etc. (as approved drawing) complete as required.</t>
  </si>
  <si>
    <t xml:space="preserve">Descaling of flat Plate solar panel of 100 LPD capacity including dismantling, cleaning, descaling of hot water tubes of solar water heating system with descaling solution &amp; neutralizing the same i/c. replacement of SS nut, bolt,ss washer with EPDM gasket and re-assembling, testing &amp; commissioning etc. complete as reqd. </t>
  </si>
  <si>
    <t xml:space="preserve">Painting more than two coat of solar hot water complete system with flat plate collector panel of capacity 100 LPD including collector stand, hot water storage  stand and makeup tank stands, pipe sports  after cleaning the surface with sand paper/ cloth etc as reqd. </t>
  </si>
  <si>
    <t>Locating and rectfying leakage of solar panel tubes of 100 LPD capacity including dismantling,removing and refitting the same after leakage repair with cutting/drilling, patching of copper tube and brazing etc. including leak test  complete as reqd.</t>
  </si>
  <si>
    <t>Providing and fixing of GM gate valve screw type of following size as per specification i/c dismentalling old complete as required. (Make_Sant, Zoloto, leader or approved list).</t>
  </si>
  <si>
    <t>25 mm nominal bore</t>
  </si>
  <si>
    <t>32 mm nominal bore</t>
  </si>
  <si>
    <t>Supply and fixing SS socket of following sizes SS304 fixing in exisiting hole including removing leakage complete as reqd.</t>
  </si>
  <si>
    <t>25 mm</t>
  </si>
  <si>
    <t>Supply and fixing SS nipple 32 mm dia and 150 long  grade_304 with tefflon tape etc. complete as required .</t>
  </si>
  <si>
    <t>Supply and fixing SS nipple 25 mm dia and 150 long  grade_304 with tefflon tape etc. complete as required .</t>
  </si>
  <si>
    <r>
      <t xml:space="preserve">Supply and fixing SS </t>
    </r>
    <r>
      <rPr>
        <i/>
        <sz val="10"/>
        <rFont val="Arial"/>
        <family val="2"/>
      </rPr>
      <t>flanged nipple</t>
    </r>
    <r>
      <rPr>
        <sz val="10"/>
        <rFont val="Arial"/>
        <family val="2"/>
      </rPr>
      <t xml:space="preserve"> 65 mm OD ,grade_304 with welded SS nipple 25/ 20 mm ID, 100/150mm  long, SS nut, bolts, , washers and gasket (EPDM) etc. complete as  required.</t>
    </r>
  </si>
  <si>
    <r>
      <t xml:space="preserve">Supply and fixing SS </t>
    </r>
    <r>
      <rPr>
        <i/>
        <sz val="10"/>
        <rFont val="Arial"/>
        <family val="2"/>
      </rPr>
      <t>dead flange</t>
    </r>
    <r>
      <rPr>
        <sz val="10"/>
        <rFont val="Arial"/>
        <family val="2"/>
      </rPr>
      <t xml:space="preserve"> 65 mm OD , grade_304 with 4nos. S S nut,bolts, washers and gasket (EPDM) etc. complete as  required.</t>
    </r>
  </si>
  <si>
    <t>Providing and fixing G.I. pipes complete with G.I. fittings and clamps,i/c cutting and making good the walls etc.
Internal work -  Exposed on wall</t>
  </si>
  <si>
    <t xml:space="preserve">15 mm dia nominal bore metre </t>
  </si>
  <si>
    <t xml:space="preserve"> 20 mm dia nominal bore metre </t>
  </si>
  <si>
    <t xml:space="preserve"> 25 mm dia nominal bore metre</t>
  </si>
  <si>
    <t xml:space="preserve"> 32 mm dia nominal bore metre </t>
  </si>
  <si>
    <t xml:space="preserve"> Providing and fixing G.I. Union in G.I. pipe including cutting and threading the pipe and making long screws etc. complete (New work) : </t>
  </si>
  <si>
    <t>20 mm nominal bore</t>
  </si>
  <si>
    <t>Supply and Fixing thermal insulation on following size hot water pipe line LRB (Glass wool Pad &amp; chicken mesh wire) 50 mm thick 28 Kg/cum with binding material etc. complete as required.</t>
  </si>
  <si>
    <t>20 mm.</t>
  </si>
  <si>
    <t>25 mm.</t>
  </si>
  <si>
    <t>Providing &amp; Fixing aluminium cladding with aluminium sheet 26 swg on existing pipe of 20/25mm dia duly insulated with 50 mm insulation including cutting,shaping and fixing with screws etc. Complete as required.( make-Hindalco or equivalent).</t>
  </si>
  <si>
    <r>
      <t xml:space="preserve">Supply &amp; making of aluminium cladding </t>
    </r>
    <r>
      <rPr>
        <i/>
        <sz val="10"/>
        <rFont val="Arial"/>
        <family val="2"/>
      </rPr>
      <t>bend</t>
    </r>
    <r>
      <rPr>
        <sz val="10"/>
        <rFont val="Arial"/>
        <family val="2"/>
      </rPr>
      <t xml:space="preserve"> (500 mm OD approx) suitable for 32/25/20 mm insulated G.I pipe including cutting,shaping,screw and washer etc.  complete as required..</t>
    </r>
  </si>
  <si>
    <t xml:space="preserve">Providing &amp; fixing of glass wool insulation on existing pipe duly laminated with chicken mess wire (LRB matress) of 50 mm thick etc. Complete as reqd. </t>
  </si>
  <si>
    <t>Providing &amp; Fixing aluminium cladding on existing pipe insulation with 26 SWG thick aluminium sheet (make-Hindalco)  complete as reqd.</t>
  </si>
  <si>
    <t>Supplying and fixing electrical back-up 3 Kw   with pocket ISI marked including heating element, &amp; with capilary tube thermostate along with   S.S. Enclosure fixed on element socket suitable for protection from water etc as reqd.</t>
  </si>
  <si>
    <t xml:space="preserve"> Dismantling 15 to 40 mm dia G.I. pipe including stacking of dismantled pipes (within 50 metres lead) as per direction of Engineer-in-Charge. (a) Internal Work- Exposed on wall</t>
  </si>
  <si>
    <t>Dismantling and  refixing of solar hot water pipe line after removing old damage cladding and insulation, providing required fittings etc. up to 32 mm size including depositing the dismentalled material complete as required.</t>
  </si>
  <si>
    <t>Providing and laying in position cement concrete of specified grade excluding the cost of centering and shuttering - All work up to plinth level :</t>
  </si>
  <si>
    <t xml:space="preserve">1:3:6 (1 Cement : 3 coarse sand (zone-III) derived from natural sources : 6 graded stone aggregate 20 mm nominal size derived from natural sources) </t>
  </si>
  <si>
    <t>Structural steel work riveted, bolted or welded in built up sections, trusses and framed work, including cutting, hoisting, fixing in position and applying a priming coat of approved steel primer all complete as required.</t>
  </si>
  <si>
    <t xml:space="preserve">Providing and fixing of float valve (brass) of following size  of approved quality, High or low pressure, with plastic floats  i/c dismentalling old complete :(Make_ Approved/ ISI mark)                    
</t>
  </si>
  <si>
    <t xml:space="preserve"> 25 mm nominal bore </t>
  </si>
  <si>
    <r>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t>
    </r>
    <r>
      <rPr>
        <sz val="8"/>
        <rFont val="Arial"/>
        <family val="2"/>
      </rPr>
      <t xml:space="preserve">Note:- (1) The elevational area of the scaffolding shall be measured for payment purpose. (2) The payment will be made once only for execution of all items for such works. </t>
    </r>
  </si>
  <si>
    <t>set</t>
  </si>
  <si>
    <t xml:space="preserve">Nos. </t>
  </si>
  <si>
    <t>Mtrs.</t>
  </si>
  <si>
    <t>each</t>
  </si>
  <si>
    <t>sqm.</t>
  </si>
  <si>
    <t>Sqm.</t>
  </si>
  <si>
    <t>Cum.</t>
  </si>
  <si>
    <t>Kgs.</t>
  </si>
  <si>
    <t>Replacement of solar hot water storage SS tank of 2000 litrs. capacity with SS socket double pacthed for solar hot &amp; raw water supply in and outlet,drain point and heating elements 3nos.(with pocket for thermostat), after removing old cladding &amp; insulation including dismantling from stand, connecting new socket , leak test after installation on stand etc. (as approved drawing) complete as required.</t>
  </si>
  <si>
    <t>Supply and fixing SS flanged nipple 65 mm OD ,grade_304 with welded SS nipple 25/ 20 mm ID, 100/150mm  long, SS nut, bolts, , washers and gasket (EPDM) etc. complete as  required.</t>
  </si>
  <si>
    <t>Supply and fixing SS dead flange 65 mm OD , grade_304 with 4nos. S S nut,bolts, washers and gasket (EPDM) etc. complete as  required.</t>
  </si>
  <si>
    <t>Supply &amp; making of aluminium cladding bend (500 mm OD approx) suitable for 32/25/20 mm insulated G.I pipe including cutting,shaping,screw and washer etc.  complete as required..</t>
  </si>
  <si>
    <t xml:space="preserve">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Engineer-in-charge.Note:- (1) The elevational area of the scaffolding shall be measured for payment purpose. (2) The payment will be made once only for execution of all items for such works. </t>
  </si>
  <si>
    <t>Cost of damage ss tank of 1000 &amp; 2000 litrs capacity under buy back</t>
  </si>
  <si>
    <t>Name of Work: Replacement of defective hot water storage SS tank including descaling and replacement of defective pipe line in riser with associated works in solar hot water system in various Halls of IIT Kanpur.</t>
  </si>
  <si>
    <t>Tender Inviting Authority: DOIP, IIT Kanpur</t>
  </si>
  <si>
    <t>NIT No:   EandM/16/11/2023-1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</si>
</sst>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9"/>
      <color indexed="8"/>
      <name val="Arial"/>
      <family val="2"/>
    </font>
    <font>
      <b/>
      <sz val="9"/>
      <color indexed="8"/>
      <name val="Arial"/>
      <family val="2"/>
    </font>
    <font>
      <i/>
      <sz val="10"/>
      <name val="Arial"/>
      <family val="2"/>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Arial"/>
      <family val="2"/>
    </font>
    <font>
      <sz val="10"/>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2" fontId="7" fillId="0" borderId="16" xfId="58" applyNumberFormat="1" applyFont="1" applyFill="1" applyBorder="1" applyAlignment="1">
      <alignment horizontal="right" vertical="top"/>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0" fontId="4" fillId="0" borderId="16" xfId="0" applyFont="1" applyFill="1" applyBorder="1" applyAlignment="1">
      <alignment horizontal="center" vertical="center"/>
    </xf>
    <xf numFmtId="0" fontId="66" fillId="0" borderId="16" xfId="0" applyFont="1" applyFill="1" applyBorder="1" applyAlignment="1">
      <alignment horizontal="center" vertical="center"/>
    </xf>
    <xf numFmtId="0" fontId="4" fillId="0" borderId="23" xfId="59" applyNumberFormat="1" applyFont="1" applyFill="1" applyBorder="1" applyAlignment="1">
      <alignment vertical="center" wrapText="1"/>
      <protection/>
    </xf>
    <xf numFmtId="0" fontId="1" fillId="0" borderId="16" xfId="47" applyFont="1" applyFill="1" applyBorder="1" applyAlignment="1" applyProtection="1">
      <alignment horizontal="center" vertical="center"/>
      <protection/>
    </xf>
    <xf numFmtId="1" fontId="1" fillId="0" borderId="16" xfId="47" applyNumberFormat="1" applyFont="1" applyFill="1" applyBorder="1" applyAlignment="1" applyProtection="1">
      <alignment horizontal="center" vertical="center"/>
      <protection/>
    </xf>
    <xf numFmtId="0" fontId="28" fillId="0" borderId="16" xfId="47" applyFont="1" applyFill="1" applyBorder="1" applyAlignment="1" applyProtection="1">
      <alignment horizontal="center" vertical="center"/>
      <protection/>
    </xf>
    <xf numFmtId="2" fontId="1" fillId="0" borderId="16" xfId="47" applyNumberFormat="1" applyFont="1" applyFill="1" applyBorder="1" applyAlignment="1" applyProtection="1">
      <alignment horizontal="center" vertical="center"/>
      <protection/>
    </xf>
    <xf numFmtId="0" fontId="67" fillId="0" borderId="16" xfId="0" applyFont="1" applyFill="1" applyBorder="1" applyAlignment="1">
      <alignment vertical="top" wrapText="1"/>
    </xf>
    <xf numFmtId="0" fontId="67" fillId="0" borderId="16" xfId="0" applyFont="1" applyFill="1" applyBorder="1" applyAlignment="1">
      <alignment horizontal="center" vertical="center"/>
    </xf>
    <xf numFmtId="0" fontId="68" fillId="0" borderId="16" xfId="0" applyFont="1" applyFill="1" applyBorder="1" applyAlignment="1">
      <alignment vertical="top" wrapText="1"/>
    </xf>
    <xf numFmtId="0" fontId="1" fillId="0" borderId="16" xfId="0" applyFont="1" applyFill="1" applyBorder="1" applyAlignment="1">
      <alignment horizontal="center" vertical="center"/>
    </xf>
    <xf numFmtId="0" fontId="1" fillId="0" borderId="16" xfId="47" applyFont="1" applyFill="1" applyBorder="1" applyAlignment="1" applyProtection="1">
      <alignment horizontal="justify" vertical="top" wrapText="1"/>
      <protection/>
    </xf>
    <xf numFmtId="0" fontId="1" fillId="0" borderId="16" xfId="47" applyFont="1" applyFill="1" applyBorder="1" applyAlignment="1" applyProtection="1">
      <alignment horizontal="justify" vertical="top"/>
      <protection/>
    </xf>
    <xf numFmtId="0" fontId="68" fillId="0" borderId="16" xfId="0" applyFont="1" applyFill="1" applyBorder="1" applyAlignment="1">
      <alignment horizontal="justify" vertical="top" wrapText="1"/>
    </xf>
    <xf numFmtId="1" fontId="68" fillId="0" borderId="16" xfId="0" applyNumberFormat="1" applyFont="1" applyFill="1" applyBorder="1" applyAlignment="1">
      <alignment horizontal="center" vertical="center"/>
    </xf>
    <xf numFmtId="0" fontId="68" fillId="0" borderId="16" xfId="0" applyFont="1" applyFill="1" applyBorder="1" applyAlignment="1">
      <alignment horizontal="center" vertical="center"/>
    </xf>
    <xf numFmtId="0" fontId="28" fillId="0" borderId="16" xfId="47" applyFont="1" applyFill="1" applyBorder="1" applyAlignment="1" applyProtection="1">
      <alignment horizontal="justify" vertical="top" wrapText="1"/>
      <protection/>
    </xf>
    <xf numFmtId="1" fontId="28" fillId="0" borderId="16" xfId="47" applyNumberFormat="1" applyFont="1" applyFill="1" applyBorder="1" applyAlignment="1" applyProtection="1">
      <alignment horizontal="center" vertical="center"/>
      <protection/>
    </xf>
    <xf numFmtId="0" fontId="68" fillId="0" borderId="16" xfId="0" applyFont="1" applyFill="1" applyBorder="1" applyAlignment="1">
      <alignment wrapText="1"/>
    </xf>
    <xf numFmtId="0" fontId="28" fillId="0" borderId="16" xfId="47" applyFont="1" applyFill="1" applyBorder="1" applyAlignment="1" applyProtection="1">
      <alignment horizontal="justify" vertical="top"/>
      <protection/>
    </xf>
    <xf numFmtId="2" fontId="28" fillId="0" borderId="16" xfId="47" applyNumberFormat="1" applyFont="1" applyFill="1" applyBorder="1" applyAlignment="1" applyProtection="1">
      <alignment horizontal="center" vertical="center"/>
      <protection/>
    </xf>
    <xf numFmtId="0" fontId="1" fillId="0" borderId="16" xfId="0" applyFont="1" applyFill="1" applyBorder="1" applyAlignment="1">
      <alignment vertical="top" wrapText="1"/>
    </xf>
    <xf numFmtId="2" fontId="1" fillId="0" borderId="16" xfId="0" applyNumberFormat="1" applyFont="1" applyFill="1" applyBorder="1" applyAlignment="1">
      <alignment horizontal="center" vertical="center"/>
    </xf>
    <xf numFmtId="0" fontId="1" fillId="0" borderId="16" xfId="0" applyFont="1" applyFill="1" applyBorder="1" applyAlignment="1">
      <alignment horizontal="justify" vertical="top"/>
    </xf>
    <xf numFmtId="0" fontId="4" fillId="0" borderId="16"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1"/>
  <sheetViews>
    <sheetView showGridLines="0" zoomScalePageLayoutView="0" workbookViewId="0" topLeftCell="A1">
      <selection activeCell="B14" sqref="B14"/>
    </sheetView>
  </sheetViews>
  <sheetFormatPr defaultColWidth="9.140625" defaultRowHeight="15"/>
  <cols>
    <col min="1" max="1" width="11.57421875" style="1" customWidth="1"/>
    <col min="2" max="2" width="52.140625" style="1" customWidth="1"/>
    <col min="3" max="3" width="17.8515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4.710937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8" t="str">
        <f>B2&amp;" BoQ"</f>
        <v>Percentage BoQ</v>
      </c>
      <c r="B1" s="88"/>
      <c r="C1" s="88"/>
      <c r="D1" s="88"/>
      <c r="E1" s="88"/>
      <c r="F1" s="88"/>
      <c r="G1" s="88"/>
      <c r="H1" s="88"/>
      <c r="I1" s="88"/>
      <c r="J1" s="88"/>
      <c r="K1" s="88"/>
      <c r="L1" s="8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9" t="s">
        <v>153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8.25" customHeight="1">
      <c r="A5" s="89" t="s">
        <v>152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30.75" customHeight="1">
      <c r="A6" s="89" t="s">
        <v>154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29.25" customHeight="1"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90.75" customHeight="1">
      <c r="A8" s="11" t="s">
        <v>50</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61.5" customHeight="1">
      <c r="A9" s="92" t="s">
        <v>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9">
        <v>7</v>
      </c>
      <c r="BB12" s="49">
        <v>54</v>
      </c>
      <c r="BC12" s="49">
        <v>8</v>
      </c>
      <c r="IE12" s="18"/>
      <c r="IF12" s="18"/>
      <c r="IG12" s="18"/>
      <c r="IH12" s="18"/>
      <c r="II12" s="18"/>
    </row>
    <row r="13" spans="1:243" s="17" customFormat="1" ht="18">
      <c r="A13" s="49">
        <v>1</v>
      </c>
      <c r="B13" s="50" t="s">
        <v>69</v>
      </c>
      <c r="C13" s="48"/>
      <c r="D13" s="93"/>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5"/>
      <c r="IA13" s="17">
        <v>1</v>
      </c>
      <c r="IB13" s="17" t="s">
        <v>69</v>
      </c>
      <c r="IE13" s="18"/>
      <c r="IF13" s="18"/>
      <c r="IG13" s="18"/>
      <c r="IH13" s="18"/>
      <c r="II13" s="18"/>
    </row>
    <row r="14" spans="1:243" s="22" customFormat="1" ht="84">
      <c r="A14" s="62">
        <v>1.01</v>
      </c>
      <c r="B14" s="69" t="s">
        <v>101</v>
      </c>
      <c r="C14" s="63" t="s">
        <v>53</v>
      </c>
      <c r="D14" s="70">
        <v>1</v>
      </c>
      <c r="E14" s="70" t="s">
        <v>138</v>
      </c>
      <c r="F14" s="61">
        <v>203277</v>
      </c>
      <c r="G14" s="55"/>
      <c r="H14" s="55"/>
      <c r="I14" s="56" t="s">
        <v>38</v>
      </c>
      <c r="J14" s="57">
        <f>IF(I14="Less(-)",-1,1)</f>
        <v>1</v>
      </c>
      <c r="K14" s="55" t="s">
        <v>39</v>
      </c>
      <c r="L14" s="55" t="s">
        <v>4</v>
      </c>
      <c r="M14" s="58"/>
      <c r="N14" s="55"/>
      <c r="O14" s="55"/>
      <c r="P14" s="59"/>
      <c r="Q14" s="55"/>
      <c r="R14" s="55"/>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(total_amount_ba($B$2,$D$2,D14,F14,J14,K14,M14))</f>
        <v>203277</v>
      </c>
      <c r="BB14" s="54">
        <f>BA14+SUM(N14:AZ14)</f>
        <v>203277</v>
      </c>
      <c r="BC14" s="41" t="str">
        <f>SpellNumber(L14,BB14)</f>
        <v>INR  Two Lakh Three Thousand Two Hundred &amp; Seventy Seven  Only</v>
      </c>
      <c r="IA14" s="22">
        <v>1.01</v>
      </c>
      <c r="IB14" s="22" t="s">
        <v>146</v>
      </c>
      <c r="IC14" s="22" t="s">
        <v>53</v>
      </c>
      <c r="ID14" s="22">
        <v>1</v>
      </c>
      <c r="IE14" s="23" t="s">
        <v>138</v>
      </c>
      <c r="IF14" s="23" t="s">
        <v>34</v>
      </c>
      <c r="IG14" s="23" t="s">
        <v>35</v>
      </c>
      <c r="IH14" s="23">
        <v>10</v>
      </c>
      <c r="II14" s="23" t="s">
        <v>36</v>
      </c>
    </row>
    <row r="15" spans="1:243" s="22" customFormat="1" ht="102">
      <c r="A15" s="86">
        <v>1.02</v>
      </c>
      <c r="B15" s="71" t="s">
        <v>102</v>
      </c>
      <c r="C15" s="63" t="s">
        <v>54</v>
      </c>
      <c r="D15" s="72">
        <v>2</v>
      </c>
      <c r="E15" s="72" t="s">
        <v>138</v>
      </c>
      <c r="F15" s="61">
        <v>139395</v>
      </c>
      <c r="G15" s="55"/>
      <c r="H15" s="55"/>
      <c r="I15" s="56" t="s">
        <v>38</v>
      </c>
      <c r="J15" s="57">
        <f>IF(I15="Less(-)",-1,1)</f>
        <v>1</v>
      </c>
      <c r="K15" s="55" t="s">
        <v>39</v>
      </c>
      <c r="L15" s="55" t="s">
        <v>4</v>
      </c>
      <c r="M15" s="58"/>
      <c r="N15" s="55"/>
      <c r="O15" s="55"/>
      <c r="P15" s="59"/>
      <c r="Q15" s="55"/>
      <c r="R15" s="55"/>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(total_amount_ba($B$2,$D$2,D15,F15,J15,K15,M15))</f>
        <v>278790</v>
      </c>
      <c r="BB15" s="54">
        <f>BA15+SUM(N15:AZ15)</f>
        <v>278790</v>
      </c>
      <c r="BC15" s="41" t="str">
        <f>SpellNumber(L15,BB15)</f>
        <v>INR  Two Lakh Seventy Eight Thousand Seven Hundred &amp; Ninety  Only</v>
      </c>
      <c r="IA15" s="22">
        <v>1.02</v>
      </c>
      <c r="IB15" s="22" t="s">
        <v>102</v>
      </c>
      <c r="IC15" s="22" t="s">
        <v>54</v>
      </c>
      <c r="ID15" s="22">
        <v>2</v>
      </c>
      <c r="IE15" s="23" t="s">
        <v>138</v>
      </c>
      <c r="IF15" s="23" t="s">
        <v>40</v>
      </c>
      <c r="IG15" s="23" t="s">
        <v>35</v>
      </c>
      <c r="IH15" s="23">
        <v>123.223</v>
      </c>
      <c r="II15" s="23" t="s">
        <v>37</v>
      </c>
    </row>
    <row r="16" spans="1:243" s="22" customFormat="1" ht="89.25">
      <c r="A16" s="62">
        <v>1.03</v>
      </c>
      <c r="B16" s="73" t="s">
        <v>103</v>
      </c>
      <c r="C16" s="63" t="s">
        <v>55</v>
      </c>
      <c r="D16" s="66">
        <v>120</v>
      </c>
      <c r="E16" s="65" t="s">
        <v>139</v>
      </c>
      <c r="F16" s="61">
        <v>718</v>
      </c>
      <c r="G16" s="55"/>
      <c r="H16" s="55"/>
      <c r="I16" s="56" t="s">
        <v>38</v>
      </c>
      <c r="J16" s="57">
        <f aca="true" t="shared" si="0" ref="J16:J57">IF(I16="Less(-)",-1,1)</f>
        <v>1</v>
      </c>
      <c r="K16" s="55" t="s">
        <v>39</v>
      </c>
      <c r="L16" s="55" t="s">
        <v>4</v>
      </c>
      <c r="M16" s="58"/>
      <c r="N16" s="55"/>
      <c r="O16" s="55"/>
      <c r="P16" s="59"/>
      <c r="Q16" s="55"/>
      <c r="R16" s="55"/>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aca="true" t="shared" si="1" ref="BA16:BA57">(total_amount_ba($B$2,$D$2,D16,F16,J16,K16,M16))</f>
        <v>86160</v>
      </c>
      <c r="BB16" s="54">
        <f aca="true" t="shared" si="2" ref="BB16:BB57">BA16+SUM(N16:AZ16)</f>
        <v>86160</v>
      </c>
      <c r="BC16" s="41" t="str">
        <f aca="true" t="shared" si="3" ref="BC16:BC57">SpellNumber(L16,BB16)</f>
        <v>INR  Eighty Six Thousand One Hundred &amp; Sixty  Only</v>
      </c>
      <c r="IA16" s="22">
        <v>1.03</v>
      </c>
      <c r="IB16" s="22" t="s">
        <v>103</v>
      </c>
      <c r="IC16" s="22" t="s">
        <v>55</v>
      </c>
      <c r="ID16" s="22">
        <v>120</v>
      </c>
      <c r="IE16" s="23" t="s">
        <v>139</v>
      </c>
      <c r="IF16" s="23" t="s">
        <v>41</v>
      </c>
      <c r="IG16" s="23" t="s">
        <v>42</v>
      </c>
      <c r="IH16" s="23">
        <v>213</v>
      </c>
      <c r="II16" s="23" t="s">
        <v>37</v>
      </c>
    </row>
    <row r="17" spans="1:243" s="22" customFormat="1" ht="76.5">
      <c r="A17" s="86">
        <v>1.04</v>
      </c>
      <c r="B17" s="73" t="s">
        <v>104</v>
      </c>
      <c r="C17" s="63" t="s">
        <v>60</v>
      </c>
      <c r="D17" s="66">
        <v>120</v>
      </c>
      <c r="E17" s="65" t="s">
        <v>100</v>
      </c>
      <c r="F17" s="61">
        <v>529</v>
      </c>
      <c r="G17" s="55"/>
      <c r="H17" s="55"/>
      <c r="I17" s="56" t="s">
        <v>38</v>
      </c>
      <c r="J17" s="57">
        <f t="shared" si="0"/>
        <v>1</v>
      </c>
      <c r="K17" s="55" t="s">
        <v>39</v>
      </c>
      <c r="L17" s="55" t="s">
        <v>4</v>
      </c>
      <c r="M17" s="58"/>
      <c r="N17" s="55"/>
      <c r="O17" s="55"/>
      <c r="P17" s="59"/>
      <c r="Q17" s="55"/>
      <c r="R17" s="55"/>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63480</v>
      </c>
      <c r="BB17" s="54">
        <f t="shared" si="2"/>
        <v>63480</v>
      </c>
      <c r="BC17" s="41" t="str">
        <f t="shared" si="3"/>
        <v>INR  Sixty Three Thousand Four Hundred &amp; Eighty  Only</v>
      </c>
      <c r="IA17" s="22">
        <v>1.04</v>
      </c>
      <c r="IB17" s="22" t="s">
        <v>104</v>
      </c>
      <c r="IC17" s="22" t="s">
        <v>60</v>
      </c>
      <c r="ID17" s="22">
        <v>120</v>
      </c>
      <c r="IE17" s="23" t="s">
        <v>100</v>
      </c>
      <c r="IF17" s="23"/>
      <c r="IG17" s="23"/>
      <c r="IH17" s="23"/>
      <c r="II17" s="23"/>
    </row>
    <row r="18" spans="1:243" s="22" customFormat="1" ht="63.75">
      <c r="A18" s="62">
        <v>1.05</v>
      </c>
      <c r="B18" s="74" t="s">
        <v>105</v>
      </c>
      <c r="C18" s="63" t="s">
        <v>56</v>
      </c>
      <c r="D18" s="66">
        <v>9</v>
      </c>
      <c r="E18" s="65" t="s">
        <v>100</v>
      </c>
      <c r="F18" s="61">
        <v>820</v>
      </c>
      <c r="G18" s="55"/>
      <c r="H18" s="55"/>
      <c r="I18" s="56" t="s">
        <v>38</v>
      </c>
      <c r="J18" s="57">
        <f t="shared" si="0"/>
        <v>1</v>
      </c>
      <c r="K18" s="55" t="s">
        <v>39</v>
      </c>
      <c r="L18" s="55" t="s">
        <v>4</v>
      </c>
      <c r="M18" s="58"/>
      <c r="N18" s="55"/>
      <c r="O18" s="55"/>
      <c r="P18" s="59"/>
      <c r="Q18" s="55"/>
      <c r="R18" s="55"/>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7380</v>
      </c>
      <c r="BB18" s="54">
        <f t="shared" si="2"/>
        <v>7380</v>
      </c>
      <c r="BC18" s="41" t="str">
        <f t="shared" si="3"/>
        <v>INR  Seven Thousand Three Hundred &amp; Eighty  Only</v>
      </c>
      <c r="IA18" s="22">
        <v>1.05</v>
      </c>
      <c r="IB18" s="22" t="s">
        <v>105</v>
      </c>
      <c r="IC18" s="22" t="s">
        <v>56</v>
      </c>
      <c r="ID18" s="22">
        <v>9</v>
      </c>
      <c r="IE18" s="23" t="s">
        <v>100</v>
      </c>
      <c r="IF18" s="23"/>
      <c r="IG18" s="23"/>
      <c r="IH18" s="23"/>
      <c r="II18" s="23"/>
    </row>
    <row r="19" spans="1:243" s="22" customFormat="1" ht="51">
      <c r="A19" s="86">
        <v>1.06</v>
      </c>
      <c r="B19" s="75" t="s">
        <v>106</v>
      </c>
      <c r="C19" s="63" t="s">
        <v>61</v>
      </c>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5"/>
      <c r="IA19" s="22">
        <v>1.06</v>
      </c>
      <c r="IB19" s="22" t="s">
        <v>106</v>
      </c>
      <c r="IC19" s="22" t="s">
        <v>61</v>
      </c>
      <c r="IE19" s="23"/>
      <c r="IF19" s="23"/>
      <c r="IG19" s="23"/>
      <c r="IH19" s="23"/>
      <c r="II19" s="23"/>
    </row>
    <row r="20" spans="1:243" s="22" customFormat="1" ht="30.75" customHeight="1">
      <c r="A20" s="62">
        <v>1.07</v>
      </c>
      <c r="B20" s="75" t="s">
        <v>107</v>
      </c>
      <c r="C20" s="63" t="s">
        <v>62</v>
      </c>
      <c r="D20" s="76">
        <v>12</v>
      </c>
      <c r="E20" s="77" t="s">
        <v>100</v>
      </c>
      <c r="F20" s="61">
        <v>1581</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18972</v>
      </c>
      <c r="BB20" s="54">
        <f t="shared" si="2"/>
        <v>18972</v>
      </c>
      <c r="BC20" s="41" t="str">
        <f t="shared" si="3"/>
        <v>INR  Eighteen Thousand Nine Hundred &amp; Seventy Two  Only</v>
      </c>
      <c r="IA20" s="22">
        <v>1.07</v>
      </c>
      <c r="IB20" s="47" t="s">
        <v>107</v>
      </c>
      <c r="IC20" s="22" t="s">
        <v>62</v>
      </c>
      <c r="ID20" s="22">
        <v>12</v>
      </c>
      <c r="IE20" s="23" t="s">
        <v>100</v>
      </c>
      <c r="IF20" s="23"/>
      <c r="IG20" s="23"/>
      <c r="IH20" s="23"/>
      <c r="II20" s="23"/>
    </row>
    <row r="21" spans="1:243" s="22" customFormat="1" ht="28.5">
      <c r="A21" s="86">
        <v>1.08</v>
      </c>
      <c r="B21" s="75" t="s">
        <v>108</v>
      </c>
      <c r="C21" s="63" t="s">
        <v>57</v>
      </c>
      <c r="D21" s="76">
        <v>2</v>
      </c>
      <c r="E21" s="77" t="s">
        <v>100</v>
      </c>
      <c r="F21" s="61">
        <v>1852</v>
      </c>
      <c r="G21" s="55"/>
      <c r="H21" s="55"/>
      <c r="I21" s="56" t="s">
        <v>38</v>
      </c>
      <c r="J21" s="57">
        <f t="shared" si="0"/>
        <v>1</v>
      </c>
      <c r="K21" s="55" t="s">
        <v>39</v>
      </c>
      <c r="L21" s="55" t="s">
        <v>4</v>
      </c>
      <c r="M21" s="58"/>
      <c r="N21" s="55"/>
      <c r="O21" s="55"/>
      <c r="P21" s="59"/>
      <c r="Q21" s="55"/>
      <c r="R21" s="55"/>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3704</v>
      </c>
      <c r="BB21" s="54">
        <f t="shared" si="2"/>
        <v>3704</v>
      </c>
      <c r="BC21" s="41" t="str">
        <f t="shared" si="3"/>
        <v>INR  Three Thousand Seven Hundred &amp; Four  Only</v>
      </c>
      <c r="IA21" s="22">
        <v>1.08</v>
      </c>
      <c r="IB21" s="22" t="s">
        <v>108</v>
      </c>
      <c r="IC21" s="22" t="s">
        <v>57</v>
      </c>
      <c r="ID21" s="22">
        <v>2</v>
      </c>
      <c r="IE21" s="23" t="s">
        <v>100</v>
      </c>
      <c r="IF21" s="23" t="s">
        <v>34</v>
      </c>
      <c r="IG21" s="23" t="s">
        <v>43</v>
      </c>
      <c r="IH21" s="23">
        <v>10</v>
      </c>
      <c r="II21" s="23" t="s">
        <v>37</v>
      </c>
    </row>
    <row r="22" spans="1:243" s="22" customFormat="1" ht="38.25">
      <c r="A22" s="62">
        <v>1.09</v>
      </c>
      <c r="B22" s="74" t="s">
        <v>109</v>
      </c>
      <c r="C22" s="63" t="s">
        <v>63</v>
      </c>
      <c r="D22" s="93"/>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5"/>
      <c r="IA22" s="22">
        <v>1.09</v>
      </c>
      <c r="IB22" s="22" t="s">
        <v>109</v>
      </c>
      <c r="IC22" s="22" t="s">
        <v>63</v>
      </c>
      <c r="IE22" s="23"/>
      <c r="IF22" s="23"/>
      <c r="IG22" s="23"/>
      <c r="IH22" s="23"/>
      <c r="II22" s="23"/>
    </row>
    <row r="23" spans="1:243" s="22" customFormat="1" ht="28.5">
      <c r="A23" s="86">
        <v>1.1</v>
      </c>
      <c r="B23" s="74" t="s">
        <v>99</v>
      </c>
      <c r="C23" s="63" t="s">
        <v>58</v>
      </c>
      <c r="D23" s="66">
        <v>14</v>
      </c>
      <c r="E23" s="65" t="s">
        <v>100</v>
      </c>
      <c r="F23" s="61">
        <v>802</v>
      </c>
      <c r="G23" s="55"/>
      <c r="H23" s="55"/>
      <c r="I23" s="56" t="s">
        <v>38</v>
      </c>
      <c r="J23" s="57">
        <f t="shared" si="0"/>
        <v>1</v>
      </c>
      <c r="K23" s="55" t="s">
        <v>39</v>
      </c>
      <c r="L23" s="55" t="s">
        <v>4</v>
      </c>
      <c r="M23" s="58"/>
      <c r="N23" s="55"/>
      <c r="O23" s="55"/>
      <c r="P23" s="59"/>
      <c r="Q23" s="55"/>
      <c r="R23" s="55"/>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1"/>
        <v>11228</v>
      </c>
      <c r="BB23" s="54">
        <f t="shared" si="2"/>
        <v>11228</v>
      </c>
      <c r="BC23" s="41" t="str">
        <f t="shared" si="3"/>
        <v>INR  Eleven Thousand Two Hundred &amp; Twenty Eight  Only</v>
      </c>
      <c r="IA23" s="22">
        <v>1.1</v>
      </c>
      <c r="IB23" s="22" t="s">
        <v>99</v>
      </c>
      <c r="IC23" s="22" t="s">
        <v>58</v>
      </c>
      <c r="ID23" s="22">
        <v>14</v>
      </c>
      <c r="IE23" s="23" t="s">
        <v>100</v>
      </c>
      <c r="IF23" s="23" t="s">
        <v>40</v>
      </c>
      <c r="IG23" s="23" t="s">
        <v>35</v>
      </c>
      <c r="IH23" s="23">
        <v>123.223</v>
      </c>
      <c r="II23" s="23" t="s">
        <v>37</v>
      </c>
    </row>
    <row r="24" spans="1:243" s="22" customFormat="1" ht="28.5">
      <c r="A24" s="62">
        <v>1.11</v>
      </c>
      <c r="B24" s="74" t="s">
        <v>110</v>
      </c>
      <c r="C24" s="63" t="s">
        <v>64</v>
      </c>
      <c r="D24" s="66">
        <v>3</v>
      </c>
      <c r="E24" s="65" t="s">
        <v>100</v>
      </c>
      <c r="F24" s="61">
        <v>595</v>
      </c>
      <c r="G24" s="55"/>
      <c r="H24" s="55"/>
      <c r="I24" s="56" t="s">
        <v>38</v>
      </c>
      <c r="J24" s="57">
        <f t="shared" si="0"/>
        <v>1</v>
      </c>
      <c r="K24" s="55" t="s">
        <v>39</v>
      </c>
      <c r="L24" s="55" t="s">
        <v>4</v>
      </c>
      <c r="M24" s="58"/>
      <c r="N24" s="55"/>
      <c r="O24" s="55"/>
      <c r="P24" s="59"/>
      <c r="Q24" s="55"/>
      <c r="R24" s="55"/>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1"/>
        <v>1785</v>
      </c>
      <c r="BB24" s="54">
        <f t="shared" si="2"/>
        <v>1785</v>
      </c>
      <c r="BC24" s="41" t="str">
        <f t="shared" si="3"/>
        <v>INR  One Thousand Seven Hundred &amp; Eighty Five  Only</v>
      </c>
      <c r="IA24" s="22">
        <v>1.11</v>
      </c>
      <c r="IB24" s="22" t="s">
        <v>110</v>
      </c>
      <c r="IC24" s="22" t="s">
        <v>64</v>
      </c>
      <c r="ID24" s="22">
        <v>3</v>
      </c>
      <c r="IE24" s="23" t="s">
        <v>100</v>
      </c>
      <c r="IF24" s="23" t="s">
        <v>44</v>
      </c>
      <c r="IG24" s="23" t="s">
        <v>45</v>
      </c>
      <c r="IH24" s="23">
        <v>10</v>
      </c>
      <c r="II24" s="23" t="s">
        <v>37</v>
      </c>
    </row>
    <row r="25" spans="1:243" s="22" customFormat="1" ht="38.25">
      <c r="A25" s="86">
        <v>1.12</v>
      </c>
      <c r="B25" s="73" t="s">
        <v>111</v>
      </c>
      <c r="C25" s="63" t="s">
        <v>65</v>
      </c>
      <c r="D25" s="66">
        <v>17</v>
      </c>
      <c r="E25" s="65" t="s">
        <v>100</v>
      </c>
      <c r="F25" s="61">
        <v>675</v>
      </c>
      <c r="G25" s="55"/>
      <c r="H25" s="55"/>
      <c r="I25" s="56" t="s">
        <v>38</v>
      </c>
      <c r="J25" s="57">
        <f t="shared" si="0"/>
        <v>1</v>
      </c>
      <c r="K25" s="55" t="s">
        <v>39</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11475</v>
      </c>
      <c r="BB25" s="54">
        <f t="shared" si="2"/>
        <v>11475</v>
      </c>
      <c r="BC25" s="41" t="str">
        <f t="shared" si="3"/>
        <v>INR  Eleven Thousand Four Hundred &amp; Seventy Five  Only</v>
      </c>
      <c r="IA25" s="22">
        <v>1.12</v>
      </c>
      <c r="IB25" s="22" t="s">
        <v>111</v>
      </c>
      <c r="IC25" s="22" t="s">
        <v>65</v>
      </c>
      <c r="ID25" s="22">
        <v>17</v>
      </c>
      <c r="IE25" s="23" t="s">
        <v>100</v>
      </c>
      <c r="IF25" s="23"/>
      <c r="IG25" s="23"/>
      <c r="IH25" s="23"/>
      <c r="II25" s="23"/>
    </row>
    <row r="26" spans="1:243" s="22" customFormat="1" ht="38.25">
      <c r="A26" s="62">
        <v>1.13</v>
      </c>
      <c r="B26" s="73" t="s">
        <v>112</v>
      </c>
      <c r="C26" s="63" t="s">
        <v>66</v>
      </c>
      <c r="D26" s="66">
        <v>4</v>
      </c>
      <c r="E26" s="65" t="s">
        <v>100</v>
      </c>
      <c r="F26" s="61">
        <v>553</v>
      </c>
      <c r="G26" s="55"/>
      <c r="H26" s="55"/>
      <c r="I26" s="56" t="s">
        <v>38</v>
      </c>
      <c r="J26" s="57">
        <f t="shared" si="0"/>
        <v>1</v>
      </c>
      <c r="K26" s="55" t="s">
        <v>39</v>
      </c>
      <c r="L26" s="55" t="s">
        <v>4</v>
      </c>
      <c r="M26" s="58"/>
      <c r="N26" s="55"/>
      <c r="O26" s="55"/>
      <c r="P26" s="59"/>
      <c r="Q26" s="55"/>
      <c r="R26" s="55"/>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1"/>
        <v>2212</v>
      </c>
      <c r="BB26" s="54">
        <f t="shared" si="2"/>
        <v>2212</v>
      </c>
      <c r="BC26" s="41" t="str">
        <f t="shared" si="3"/>
        <v>INR  Two Thousand Two Hundred &amp; Twelve  Only</v>
      </c>
      <c r="IA26" s="22">
        <v>1.13</v>
      </c>
      <c r="IB26" s="22" t="s">
        <v>112</v>
      </c>
      <c r="IC26" s="22" t="s">
        <v>66</v>
      </c>
      <c r="ID26" s="22">
        <v>4</v>
      </c>
      <c r="IE26" s="23" t="s">
        <v>100</v>
      </c>
      <c r="IF26" s="23" t="s">
        <v>41</v>
      </c>
      <c r="IG26" s="23" t="s">
        <v>42</v>
      </c>
      <c r="IH26" s="23">
        <v>213</v>
      </c>
      <c r="II26" s="23" t="s">
        <v>37</v>
      </c>
    </row>
    <row r="27" spans="1:243" s="22" customFormat="1" ht="51">
      <c r="A27" s="86">
        <v>1.14</v>
      </c>
      <c r="B27" s="73" t="s">
        <v>113</v>
      </c>
      <c r="C27" s="63" t="s">
        <v>67</v>
      </c>
      <c r="D27" s="66">
        <v>8</v>
      </c>
      <c r="E27" s="65" t="s">
        <v>100</v>
      </c>
      <c r="F27" s="61">
        <v>1137</v>
      </c>
      <c r="G27" s="55"/>
      <c r="H27" s="55"/>
      <c r="I27" s="56" t="s">
        <v>38</v>
      </c>
      <c r="J27" s="57">
        <f t="shared" si="0"/>
        <v>1</v>
      </c>
      <c r="K27" s="55" t="s">
        <v>39</v>
      </c>
      <c r="L27" s="55" t="s">
        <v>4</v>
      </c>
      <c r="M27" s="58"/>
      <c r="N27" s="55"/>
      <c r="O27" s="55"/>
      <c r="P27" s="59"/>
      <c r="Q27" s="55"/>
      <c r="R27" s="55"/>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9096</v>
      </c>
      <c r="BB27" s="54">
        <f t="shared" si="2"/>
        <v>9096</v>
      </c>
      <c r="BC27" s="41" t="str">
        <f t="shared" si="3"/>
        <v>INR  Nine Thousand  &amp;Ninety Six  Only</v>
      </c>
      <c r="IA27" s="22">
        <v>1.14</v>
      </c>
      <c r="IB27" s="22" t="s">
        <v>147</v>
      </c>
      <c r="IC27" s="22" t="s">
        <v>67</v>
      </c>
      <c r="ID27" s="22">
        <v>8</v>
      </c>
      <c r="IE27" s="23" t="s">
        <v>100</v>
      </c>
      <c r="IF27" s="23"/>
      <c r="IG27" s="23"/>
      <c r="IH27" s="23"/>
      <c r="II27" s="23"/>
    </row>
    <row r="28" spans="1:243" s="22" customFormat="1" ht="38.25">
      <c r="A28" s="62">
        <v>1.15</v>
      </c>
      <c r="B28" s="73" t="s">
        <v>114</v>
      </c>
      <c r="C28" s="63" t="s">
        <v>68</v>
      </c>
      <c r="D28" s="66">
        <v>14</v>
      </c>
      <c r="E28" s="65" t="s">
        <v>100</v>
      </c>
      <c r="F28" s="61">
        <v>672</v>
      </c>
      <c r="G28" s="55"/>
      <c r="H28" s="55"/>
      <c r="I28" s="56" t="s">
        <v>38</v>
      </c>
      <c r="J28" s="57">
        <f t="shared" si="0"/>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9408</v>
      </c>
      <c r="BB28" s="54">
        <f t="shared" si="2"/>
        <v>9408</v>
      </c>
      <c r="BC28" s="41" t="str">
        <f t="shared" si="3"/>
        <v>INR  Nine Thousand Four Hundred &amp; Eight  Only</v>
      </c>
      <c r="IA28" s="22">
        <v>1.15</v>
      </c>
      <c r="IB28" s="22" t="s">
        <v>148</v>
      </c>
      <c r="IC28" s="22" t="s">
        <v>68</v>
      </c>
      <c r="ID28" s="22">
        <v>14</v>
      </c>
      <c r="IE28" s="23" t="s">
        <v>100</v>
      </c>
      <c r="IF28" s="23"/>
      <c r="IG28" s="23"/>
      <c r="IH28" s="23"/>
      <c r="II28" s="23"/>
    </row>
    <row r="29" spans="1:243" s="22" customFormat="1" ht="54" customHeight="1">
      <c r="A29" s="86">
        <v>1.16</v>
      </c>
      <c r="B29" s="73" t="s">
        <v>115</v>
      </c>
      <c r="C29" s="63" t="s">
        <v>70</v>
      </c>
      <c r="D29" s="93"/>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5"/>
      <c r="IA29" s="22">
        <v>1.16</v>
      </c>
      <c r="IB29" s="47" t="s">
        <v>115</v>
      </c>
      <c r="IC29" s="22" t="s">
        <v>70</v>
      </c>
      <c r="IE29" s="23"/>
      <c r="IF29" s="23"/>
      <c r="IG29" s="23"/>
      <c r="IH29" s="23"/>
      <c r="II29" s="23"/>
    </row>
    <row r="30" spans="1:243" s="22" customFormat="1" ht="42.75">
      <c r="A30" s="62">
        <v>1.17</v>
      </c>
      <c r="B30" s="78" t="s">
        <v>116</v>
      </c>
      <c r="C30" s="63" t="s">
        <v>71</v>
      </c>
      <c r="D30" s="79">
        <v>10</v>
      </c>
      <c r="E30" s="67" t="s">
        <v>140</v>
      </c>
      <c r="F30" s="61">
        <v>266.68</v>
      </c>
      <c r="G30" s="55"/>
      <c r="H30" s="55"/>
      <c r="I30" s="56" t="s">
        <v>38</v>
      </c>
      <c r="J30" s="57">
        <f t="shared" si="0"/>
        <v>1</v>
      </c>
      <c r="K30" s="55" t="s">
        <v>39</v>
      </c>
      <c r="L30" s="55" t="s">
        <v>4</v>
      </c>
      <c r="M30" s="58"/>
      <c r="N30" s="55"/>
      <c r="O30" s="55"/>
      <c r="P30" s="59"/>
      <c r="Q30" s="55"/>
      <c r="R30" s="55"/>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60">
        <f t="shared" si="1"/>
        <v>2666.8</v>
      </c>
      <c r="BB30" s="54">
        <f t="shared" si="2"/>
        <v>2666.8</v>
      </c>
      <c r="BC30" s="41" t="str">
        <f t="shared" si="3"/>
        <v>INR  Two Thousand Six Hundred &amp; Sixty Six  and Paise Eighty Only</v>
      </c>
      <c r="IA30" s="22">
        <v>1.17</v>
      </c>
      <c r="IB30" s="22" t="s">
        <v>116</v>
      </c>
      <c r="IC30" s="22" t="s">
        <v>71</v>
      </c>
      <c r="ID30" s="22">
        <v>10</v>
      </c>
      <c r="IE30" s="23" t="s">
        <v>140</v>
      </c>
      <c r="IF30" s="23"/>
      <c r="IG30" s="23"/>
      <c r="IH30" s="23"/>
      <c r="II30" s="23"/>
    </row>
    <row r="31" spans="1:243" s="22" customFormat="1" ht="28.5">
      <c r="A31" s="86">
        <v>1.18</v>
      </c>
      <c r="B31" s="73" t="s">
        <v>117</v>
      </c>
      <c r="C31" s="63" t="s">
        <v>72</v>
      </c>
      <c r="D31" s="66">
        <v>25</v>
      </c>
      <c r="E31" s="65" t="s">
        <v>140</v>
      </c>
      <c r="F31" s="61">
        <v>327.36</v>
      </c>
      <c r="G31" s="55"/>
      <c r="H31" s="55"/>
      <c r="I31" s="56" t="s">
        <v>38</v>
      </c>
      <c r="J31" s="57">
        <f t="shared" si="0"/>
        <v>1</v>
      </c>
      <c r="K31" s="55" t="s">
        <v>39</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8184</v>
      </c>
      <c r="BB31" s="54">
        <f t="shared" si="2"/>
        <v>8184</v>
      </c>
      <c r="BC31" s="41" t="str">
        <f t="shared" si="3"/>
        <v>INR  Eight Thousand One Hundred &amp; Eighty Four  Only</v>
      </c>
      <c r="IA31" s="22">
        <v>1.18</v>
      </c>
      <c r="IB31" s="22" t="s">
        <v>117</v>
      </c>
      <c r="IC31" s="22" t="s">
        <v>72</v>
      </c>
      <c r="ID31" s="22">
        <v>25</v>
      </c>
      <c r="IE31" s="23" t="s">
        <v>140</v>
      </c>
      <c r="IF31" s="23"/>
      <c r="IG31" s="23"/>
      <c r="IH31" s="23"/>
      <c r="II31" s="23"/>
    </row>
    <row r="32" spans="1:243" s="22" customFormat="1" ht="42.75">
      <c r="A32" s="62">
        <v>1.19</v>
      </c>
      <c r="B32" s="73" t="s">
        <v>118</v>
      </c>
      <c r="C32" s="63" t="s">
        <v>73</v>
      </c>
      <c r="D32" s="66">
        <v>55</v>
      </c>
      <c r="E32" s="65" t="s">
        <v>140</v>
      </c>
      <c r="F32" s="61">
        <v>430.69</v>
      </c>
      <c r="G32" s="55"/>
      <c r="H32" s="55"/>
      <c r="I32" s="56" t="s">
        <v>38</v>
      </c>
      <c r="J32" s="57">
        <f t="shared" si="0"/>
        <v>1</v>
      </c>
      <c r="K32" s="55" t="s">
        <v>39</v>
      </c>
      <c r="L32" s="55" t="s">
        <v>4</v>
      </c>
      <c r="M32" s="58"/>
      <c r="N32" s="55"/>
      <c r="O32" s="55"/>
      <c r="P32" s="59"/>
      <c r="Q32" s="55"/>
      <c r="R32" s="55"/>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23687.95</v>
      </c>
      <c r="BB32" s="54">
        <f t="shared" si="2"/>
        <v>23687.95</v>
      </c>
      <c r="BC32" s="41" t="str">
        <f t="shared" si="3"/>
        <v>INR  Twenty Three Thousand Six Hundred &amp; Eighty Seven  and Paise Ninety Five Only</v>
      </c>
      <c r="IA32" s="22">
        <v>1.19</v>
      </c>
      <c r="IB32" s="22" t="s">
        <v>118</v>
      </c>
      <c r="IC32" s="22" t="s">
        <v>73</v>
      </c>
      <c r="ID32" s="22">
        <v>55</v>
      </c>
      <c r="IE32" s="23" t="s">
        <v>140</v>
      </c>
      <c r="IF32" s="23"/>
      <c r="IG32" s="23"/>
      <c r="IH32" s="23"/>
      <c r="II32" s="23"/>
    </row>
    <row r="33" spans="1:243" s="22" customFormat="1" ht="42.75">
      <c r="A33" s="86">
        <v>1.2</v>
      </c>
      <c r="B33" s="73" t="s">
        <v>119</v>
      </c>
      <c r="C33" s="63" t="s">
        <v>74</v>
      </c>
      <c r="D33" s="66">
        <v>15</v>
      </c>
      <c r="E33" s="65" t="s">
        <v>140</v>
      </c>
      <c r="F33" s="61">
        <v>494.17</v>
      </c>
      <c r="G33" s="55"/>
      <c r="H33" s="55"/>
      <c r="I33" s="56" t="s">
        <v>38</v>
      </c>
      <c r="J33" s="57">
        <f t="shared" si="0"/>
        <v>1</v>
      </c>
      <c r="K33" s="55" t="s">
        <v>39</v>
      </c>
      <c r="L33" s="55" t="s">
        <v>4</v>
      </c>
      <c r="M33" s="58"/>
      <c r="N33" s="55"/>
      <c r="O33" s="55"/>
      <c r="P33" s="59"/>
      <c r="Q33" s="55"/>
      <c r="R33" s="55"/>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60">
        <f t="shared" si="1"/>
        <v>7412.55</v>
      </c>
      <c r="BB33" s="54">
        <f t="shared" si="2"/>
        <v>7412.55</v>
      </c>
      <c r="BC33" s="41" t="str">
        <f t="shared" si="3"/>
        <v>INR  Seven Thousand Four Hundred &amp; Twelve  and Paise Fifty Five Only</v>
      </c>
      <c r="IA33" s="22">
        <v>1.2</v>
      </c>
      <c r="IB33" s="22" t="s">
        <v>119</v>
      </c>
      <c r="IC33" s="22" t="s">
        <v>74</v>
      </c>
      <c r="ID33" s="22">
        <v>15</v>
      </c>
      <c r="IE33" s="23" t="s">
        <v>140</v>
      </c>
      <c r="IF33" s="23"/>
      <c r="IG33" s="23"/>
      <c r="IH33" s="23"/>
      <c r="II33" s="23"/>
    </row>
    <row r="34" spans="1:243" s="22" customFormat="1" ht="38.25">
      <c r="A34" s="62">
        <v>1.21</v>
      </c>
      <c r="B34" s="71" t="s">
        <v>120</v>
      </c>
      <c r="C34" s="63" t="s">
        <v>75</v>
      </c>
      <c r="D34" s="93"/>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5"/>
      <c r="IA34" s="22">
        <v>1.21</v>
      </c>
      <c r="IB34" s="22" t="s">
        <v>120</v>
      </c>
      <c r="IC34" s="22" t="s">
        <v>75</v>
      </c>
      <c r="IE34" s="23"/>
      <c r="IF34" s="23"/>
      <c r="IG34" s="23"/>
      <c r="IH34" s="23"/>
      <c r="II34" s="23"/>
    </row>
    <row r="35" spans="1:243" s="22" customFormat="1" ht="28.5">
      <c r="A35" s="86">
        <v>1.22</v>
      </c>
      <c r="B35" s="80" t="s">
        <v>121</v>
      </c>
      <c r="C35" s="63" t="s">
        <v>76</v>
      </c>
      <c r="D35" s="66">
        <v>3</v>
      </c>
      <c r="E35" s="65" t="s">
        <v>141</v>
      </c>
      <c r="F35" s="61">
        <v>253.44</v>
      </c>
      <c r="G35" s="55"/>
      <c r="H35" s="55"/>
      <c r="I35" s="56" t="s">
        <v>38</v>
      </c>
      <c r="J35" s="57">
        <f t="shared" si="0"/>
        <v>1</v>
      </c>
      <c r="K35" s="55" t="s">
        <v>39</v>
      </c>
      <c r="L35" s="55" t="s">
        <v>4</v>
      </c>
      <c r="M35" s="58"/>
      <c r="N35" s="55"/>
      <c r="O35" s="55"/>
      <c r="P35" s="59"/>
      <c r="Q35" s="55"/>
      <c r="R35" s="55"/>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1"/>
        <v>760.32</v>
      </c>
      <c r="BB35" s="54">
        <f t="shared" si="2"/>
        <v>760.32</v>
      </c>
      <c r="BC35" s="41" t="str">
        <f t="shared" si="3"/>
        <v>INR  Seven Hundred &amp; Sixty  and Paise Thirty Two Only</v>
      </c>
      <c r="IA35" s="22">
        <v>1.22</v>
      </c>
      <c r="IB35" s="22" t="s">
        <v>121</v>
      </c>
      <c r="IC35" s="22" t="s">
        <v>76</v>
      </c>
      <c r="ID35" s="22">
        <v>3</v>
      </c>
      <c r="IE35" s="23" t="s">
        <v>141</v>
      </c>
      <c r="IF35" s="23"/>
      <c r="IG35" s="23"/>
      <c r="IH35" s="23"/>
      <c r="II35" s="23"/>
    </row>
    <row r="36" spans="1:243" s="22" customFormat="1" ht="28.5">
      <c r="A36" s="62">
        <v>1.23</v>
      </c>
      <c r="B36" s="80" t="s">
        <v>107</v>
      </c>
      <c r="C36" s="63" t="s">
        <v>77</v>
      </c>
      <c r="D36" s="66">
        <v>8</v>
      </c>
      <c r="E36" s="65" t="s">
        <v>141</v>
      </c>
      <c r="F36" s="61">
        <v>323.85</v>
      </c>
      <c r="G36" s="55"/>
      <c r="H36" s="55"/>
      <c r="I36" s="56" t="s">
        <v>38</v>
      </c>
      <c r="J36" s="57">
        <f t="shared" si="0"/>
        <v>1</v>
      </c>
      <c r="K36" s="55" t="s">
        <v>39</v>
      </c>
      <c r="L36" s="55" t="s">
        <v>4</v>
      </c>
      <c r="M36" s="58"/>
      <c r="N36" s="55"/>
      <c r="O36" s="55"/>
      <c r="P36" s="59"/>
      <c r="Q36" s="55"/>
      <c r="R36" s="55"/>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1"/>
        <v>2590.8</v>
      </c>
      <c r="BB36" s="54">
        <f t="shared" si="2"/>
        <v>2590.8</v>
      </c>
      <c r="BC36" s="41" t="str">
        <f t="shared" si="3"/>
        <v>INR  Two Thousand Five Hundred &amp; Ninety  and Paise Eighty Only</v>
      </c>
      <c r="IA36" s="22">
        <v>1.23</v>
      </c>
      <c r="IB36" s="22" t="s">
        <v>107</v>
      </c>
      <c r="IC36" s="22" t="s">
        <v>77</v>
      </c>
      <c r="ID36" s="22">
        <v>8</v>
      </c>
      <c r="IE36" s="23" t="s">
        <v>141</v>
      </c>
      <c r="IF36" s="23"/>
      <c r="IG36" s="23"/>
      <c r="IH36" s="23"/>
      <c r="II36" s="23"/>
    </row>
    <row r="37" spans="1:243" s="22" customFormat="1" ht="42.75">
      <c r="A37" s="86">
        <v>1.24</v>
      </c>
      <c r="B37" s="80" t="s">
        <v>108</v>
      </c>
      <c r="C37" s="63" t="s">
        <v>78</v>
      </c>
      <c r="D37" s="66">
        <v>4</v>
      </c>
      <c r="E37" s="65" t="s">
        <v>141</v>
      </c>
      <c r="F37" s="61">
        <v>359.01</v>
      </c>
      <c r="G37" s="55"/>
      <c r="H37" s="55"/>
      <c r="I37" s="56" t="s">
        <v>38</v>
      </c>
      <c r="J37" s="57">
        <f t="shared" si="0"/>
        <v>1</v>
      </c>
      <c r="K37" s="55" t="s">
        <v>39</v>
      </c>
      <c r="L37" s="55" t="s">
        <v>4</v>
      </c>
      <c r="M37" s="58"/>
      <c r="N37" s="55"/>
      <c r="O37" s="55"/>
      <c r="P37" s="59"/>
      <c r="Q37" s="55"/>
      <c r="R37" s="55"/>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1"/>
        <v>1436.04</v>
      </c>
      <c r="BB37" s="54">
        <f t="shared" si="2"/>
        <v>1436.04</v>
      </c>
      <c r="BC37" s="41" t="str">
        <f t="shared" si="3"/>
        <v>INR  One Thousand Four Hundred &amp; Thirty Six  and Paise Four Only</v>
      </c>
      <c r="IA37" s="22">
        <v>1.24</v>
      </c>
      <c r="IB37" s="22" t="s">
        <v>108</v>
      </c>
      <c r="IC37" s="22" t="s">
        <v>78</v>
      </c>
      <c r="ID37" s="22">
        <v>4</v>
      </c>
      <c r="IE37" s="23" t="s">
        <v>141</v>
      </c>
      <c r="IF37" s="23"/>
      <c r="IG37" s="23"/>
      <c r="IH37" s="23"/>
      <c r="II37" s="23"/>
    </row>
    <row r="38" spans="1:243" s="22" customFormat="1" ht="51">
      <c r="A38" s="62">
        <v>1.25</v>
      </c>
      <c r="B38" s="73" t="s">
        <v>122</v>
      </c>
      <c r="C38" s="63" t="s">
        <v>79</v>
      </c>
      <c r="D38" s="93"/>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5"/>
      <c r="IA38" s="22">
        <v>1.25</v>
      </c>
      <c r="IB38" s="22" t="s">
        <v>122</v>
      </c>
      <c r="IC38" s="22" t="s">
        <v>79</v>
      </c>
      <c r="IE38" s="23"/>
      <c r="IF38" s="23"/>
      <c r="IG38" s="23"/>
      <c r="IH38" s="23"/>
      <c r="II38" s="23"/>
    </row>
    <row r="39" spans="1:243" s="22" customFormat="1" ht="28.5">
      <c r="A39" s="86">
        <v>1.26</v>
      </c>
      <c r="B39" s="81" t="s">
        <v>123</v>
      </c>
      <c r="C39" s="63" t="s">
        <v>80</v>
      </c>
      <c r="D39" s="82">
        <v>18</v>
      </c>
      <c r="E39" s="67" t="s">
        <v>140</v>
      </c>
      <c r="F39" s="61">
        <v>206</v>
      </c>
      <c r="G39" s="55"/>
      <c r="H39" s="55"/>
      <c r="I39" s="56" t="s">
        <v>38</v>
      </c>
      <c r="J39" s="57">
        <f t="shared" si="0"/>
        <v>1</v>
      </c>
      <c r="K39" s="55" t="s">
        <v>39</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3708</v>
      </c>
      <c r="BB39" s="54">
        <f t="shared" si="2"/>
        <v>3708</v>
      </c>
      <c r="BC39" s="41" t="str">
        <f t="shared" si="3"/>
        <v>INR  Three Thousand Seven Hundred &amp; Eight  Only</v>
      </c>
      <c r="IA39" s="22">
        <v>1.26</v>
      </c>
      <c r="IB39" s="22" t="s">
        <v>123</v>
      </c>
      <c r="IC39" s="22" t="s">
        <v>80</v>
      </c>
      <c r="ID39" s="22">
        <v>18</v>
      </c>
      <c r="IE39" s="23" t="s">
        <v>140</v>
      </c>
      <c r="IF39" s="23"/>
      <c r="IG39" s="23"/>
      <c r="IH39" s="23"/>
      <c r="II39" s="23"/>
    </row>
    <row r="40" spans="1:243" s="22" customFormat="1" ht="28.5">
      <c r="A40" s="62">
        <v>1.27</v>
      </c>
      <c r="B40" s="74" t="s">
        <v>124</v>
      </c>
      <c r="C40" s="63" t="s">
        <v>81</v>
      </c>
      <c r="D40" s="68">
        <v>55</v>
      </c>
      <c r="E40" s="65" t="s">
        <v>140</v>
      </c>
      <c r="F40" s="61">
        <v>214</v>
      </c>
      <c r="G40" s="55"/>
      <c r="H40" s="55"/>
      <c r="I40" s="56" t="s">
        <v>38</v>
      </c>
      <c r="J40" s="57">
        <f t="shared" si="0"/>
        <v>1</v>
      </c>
      <c r="K40" s="55" t="s">
        <v>39</v>
      </c>
      <c r="L40" s="55" t="s">
        <v>4</v>
      </c>
      <c r="M40" s="58"/>
      <c r="N40" s="55"/>
      <c r="O40" s="55"/>
      <c r="P40" s="59"/>
      <c r="Q40" s="55"/>
      <c r="R40" s="55"/>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60">
        <f t="shared" si="1"/>
        <v>11770</v>
      </c>
      <c r="BB40" s="54">
        <f t="shared" si="2"/>
        <v>11770</v>
      </c>
      <c r="BC40" s="41" t="str">
        <f t="shared" si="3"/>
        <v>INR  Eleven Thousand Seven Hundred &amp; Seventy  Only</v>
      </c>
      <c r="IA40" s="22">
        <v>1.27</v>
      </c>
      <c r="IB40" s="22" t="s">
        <v>124</v>
      </c>
      <c r="IC40" s="22" t="s">
        <v>81</v>
      </c>
      <c r="ID40" s="22">
        <v>55</v>
      </c>
      <c r="IE40" s="23" t="s">
        <v>140</v>
      </c>
      <c r="IF40" s="23"/>
      <c r="IG40" s="23"/>
      <c r="IH40" s="23"/>
      <c r="II40" s="23"/>
    </row>
    <row r="41" spans="1:243" s="22" customFormat="1" ht="28.5">
      <c r="A41" s="86">
        <v>1.28</v>
      </c>
      <c r="B41" s="74" t="s">
        <v>99</v>
      </c>
      <c r="C41" s="63" t="s">
        <v>82</v>
      </c>
      <c r="D41" s="68">
        <v>12</v>
      </c>
      <c r="E41" s="65" t="s">
        <v>140</v>
      </c>
      <c r="F41" s="61">
        <v>222</v>
      </c>
      <c r="G41" s="55"/>
      <c r="H41" s="55"/>
      <c r="I41" s="56" t="s">
        <v>38</v>
      </c>
      <c r="J41" s="57">
        <f t="shared" si="0"/>
        <v>1</v>
      </c>
      <c r="K41" s="55" t="s">
        <v>39</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2664</v>
      </c>
      <c r="BB41" s="54">
        <f t="shared" si="2"/>
        <v>2664</v>
      </c>
      <c r="BC41" s="41" t="str">
        <f t="shared" si="3"/>
        <v>INR  Two Thousand Six Hundred &amp; Sixty Four  Only</v>
      </c>
      <c r="IA41" s="22">
        <v>1.28</v>
      </c>
      <c r="IB41" s="22" t="s">
        <v>99</v>
      </c>
      <c r="IC41" s="22" t="s">
        <v>82</v>
      </c>
      <c r="ID41" s="22">
        <v>12</v>
      </c>
      <c r="IE41" s="23" t="s">
        <v>140</v>
      </c>
      <c r="IF41" s="23"/>
      <c r="IG41" s="23"/>
      <c r="IH41" s="23"/>
      <c r="II41" s="23"/>
    </row>
    <row r="42" spans="1:243" s="22" customFormat="1" ht="63.75">
      <c r="A42" s="62">
        <v>1.29</v>
      </c>
      <c r="B42" s="74" t="s">
        <v>125</v>
      </c>
      <c r="C42" s="63" t="s">
        <v>83</v>
      </c>
      <c r="D42" s="93"/>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5"/>
      <c r="IA42" s="22">
        <v>1.29</v>
      </c>
      <c r="IB42" s="22" t="s">
        <v>125</v>
      </c>
      <c r="IC42" s="22" t="s">
        <v>83</v>
      </c>
      <c r="IE42" s="23"/>
      <c r="IF42" s="23"/>
      <c r="IG42" s="23"/>
      <c r="IH42" s="23"/>
      <c r="II42" s="23"/>
    </row>
    <row r="43" spans="1:243" s="22" customFormat="1" ht="28.5">
      <c r="A43" s="86">
        <v>1.3</v>
      </c>
      <c r="B43" s="81" t="s">
        <v>123</v>
      </c>
      <c r="C43" s="63" t="s">
        <v>84</v>
      </c>
      <c r="D43" s="82">
        <f>D39</f>
        <v>18</v>
      </c>
      <c r="E43" s="67" t="s">
        <v>140</v>
      </c>
      <c r="F43" s="61">
        <v>536</v>
      </c>
      <c r="G43" s="55"/>
      <c r="H43" s="55"/>
      <c r="I43" s="56" t="s">
        <v>38</v>
      </c>
      <c r="J43" s="57">
        <f t="shared" si="0"/>
        <v>1</v>
      </c>
      <c r="K43" s="55" t="s">
        <v>39</v>
      </c>
      <c r="L43" s="55" t="s">
        <v>4</v>
      </c>
      <c r="M43" s="58"/>
      <c r="N43" s="55"/>
      <c r="O43" s="55"/>
      <c r="P43" s="59"/>
      <c r="Q43" s="55"/>
      <c r="R43" s="55"/>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9648</v>
      </c>
      <c r="BB43" s="54">
        <f t="shared" si="2"/>
        <v>9648</v>
      </c>
      <c r="BC43" s="41" t="str">
        <f t="shared" si="3"/>
        <v>INR  Nine Thousand Six Hundred &amp; Forty Eight  Only</v>
      </c>
      <c r="IA43" s="22">
        <v>1.3</v>
      </c>
      <c r="IB43" s="22" t="s">
        <v>123</v>
      </c>
      <c r="IC43" s="22" t="s">
        <v>84</v>
      </c>
      <c r="ID43" s="22">
        <v>18</v>
      </c>
      <c r="IE43" s="23" t="s">
        <v>140</v>
      </c>
      <c r="IF43" s="23"/>
      <c r="IG43" s="23"/>
      <c r="IH43" s="23"/>
      <c r="II43" s="23"/>
    </row>
    <row r="44" spans="1:243" s="22" customFormat="1" ht="28.5">
      <c r="A44" s="62">
        <v>1.31</v>
      </c>
      <c r="B44" s="74" t="s">
        <v>124</v>
      </c>
      <c r="C44" s="63" t="s">
        <v>85</v>
      </c>
      <c r="D44" s="68">
        <v>55</v>
      </c>
      <c r="E44" s="65" t="s">
        <v>140</v>
      </c>
      <c r="F44" s="61">
        <v>536</v>
      </c>
      <c r="G44" s="55"/>
      <c r="H44" s="55"/>
      <c r="I44" s="56" t="s">
        <v>38</v>
      </c>
      <c r="J44" s="57">
        <f t="shared" si="0"/>
        <v>1</v>
      </c>
      <c r="K44" s="55" t="s">
        <v>39</v>
      </c>
      <c r="L44" s="55" t="s">
        <v>4</v>
      </c>
      <c r="M44" s="58"/>
      <c r="N44" s="55"/>
      <c r="O44" s="55"/>
      <c r="P44" s="59"/>
      <c r="Q44" s="55"/>
      <c r="R44" s="55"/>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1"/>
        <v>29480</v>
      </c>
      <c r="BB44" s="54">
        <f t="shared" si="2"/>
        <v>29480</v>
      </c>
      <c r="BC44" s="41" t="str">
        <f t="shared" si="3"/>
        <v>INR  Twenty Nine Thousand Four Hundred &amp; Eighty  Only</v>
      </c>
      <c r="IA44" s="22">
        <v>1.31</v>
      </c>
      <c r="IB44" s="22" t="s">
        <v>124</v>
      </c>
      <c r="IC44" s="22" t="s">
        <v>85</v>
      </c>
      <c r="ID44" s="22">
        <v>55</v>
      </c>
      <c r="IE44" s="23" t="s">
        <v>140</v>
      </c>
      <c r="IF44" s="23"/>
      <c r="IG44" s="23"/>
      <c r="IH44" s="23"/>
      <c r="II44" s="23"/>
    </row>
    <row r="45" spans="1:243" s="22" customFormat="1" ht="28.5">
      <c r="A45" s="86">
        <v>1.32</v>
      </c>
      <c r="B45" s="74" t="s">
        <v>99</v>
      </c>
      <c r="C45" s="63" t="s">
        <v>86</v>
      </c>
      <c r="D45" s="68">
        <v>12</v>
      </c>
      <c r="E45" s="65" t="s">
        <v>140</v>
      </c>
      <c r="F45" s="61">
        <v>544</v>
      </c>
      <c r="G45" s="55"/>
      <c r="H45" s="55"/>
      <c r="I45" s="56" t="s">
        <v>38</v>
      </c>
      <c r="J45" s="57">
        <f t="shared" si="0"/>
        <v>1</v>
      </c>
      <c r="K45" s="55" t="s">
        <v>39</v>
      </c>
      <c r="L45" s="55" t="s">
        <v>4</v>
      </c>
      <c r="M45" s="58"/>
      <c r="N45" s="55"/>
      <c r="O45" s="55"/>
      <c r="P45" s="59"/>
      <c r="Q45" s="55"/>
      <c r="R45" s="55"/>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60">
        <f t="shared" si="1"/>
        <v>6528</v>
      </c>
      <c r="BB45" s="54">
        <f t="shared" si="2"/>
        <v>6528</v>
      </c>
      <c r="BC45" s="41" t="str">
        <f t="shared" si="3"/>
        <v>INR  Six Thousand Five Hundred &amp; Twenty Eight  Only</v>
      </c>
      <c r="IA45" s="22">
        <v>1.32</v>
      </c>
      <c r="IB45" s="22" t="s">
        <v>99</v>
      </c>
      <c r="IC45" s="22" t="s">
        <v>86</v>
      </c>
      <c r="ID45" s="22">
        <v>12</v>
      </c>
      <c r="IE45" s="23" t="s">
        <v>140</v>
      </c>
      <c r="IF45" s="23"/>
      <c r="IG45" s="23"/>
      <c r="IH45" s="23"/>
      <c r="II45" s="23"/>
    </row>
    <row r="46" spans="1:243" s="22" customFormat="1" ht="51">
      <c r="A46" s="62">
        <v>1.33</v>
      </c>
      <c r="B46" s="73" t="s">
        <v>126</v>
      </c>
      <c r="C46" s="63" t="s">
        <v>87</v>
      </c>
      <c r="D46" s="66">
        <v>55</v>
      </c>
      <c r="E46" s="65" t="s">
        <v>100</v>
      </c>
      <c r="F46" s="61">
        <v>376</v>
      </c>
      <c r="G46" s="55"/>
      <c r="H46" s="55"/>
      <c r="I46" s="56" t="s">
        <v>38</v>
      </c>
      <c r="J46" s="57">
        <f t="shared" si="0"/>
        <v>1</v>
      </c>
      <c r="K46" s="55" t="s">
        <v>39</v>
      </c>
      <c r="L46" s="55" t="s">
        <v>4</v>
      </c>
      <c r="M46" s="58"/>
      <c r="N46" s="55"/>
      <c r="O46" s="55"/>
      <c r="P46" s="59"/>
      <c r="Q46" s="55"/>
      <c r="R46" s="55"/>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60">
        <f t="shared" si="1"/>
        <v>20680</v>
      </c>
      <c r="BB46" s="54">
        <f t="shared" si="2"/>
        <v>20680</v>
      </c>
      <c r="BC46" s="41" t="str">
        <f t="shared" si="3"/>
        <v>INR  Twenty Thousand Six Hundred &amp; Eighty  Only</v>
      </c>
      <c r="IA46" s="22">
        <v>1.33</v>
      </c>
      <c r="IB46" s="22" t="s">
        <v>149</v>
      </c>
      <c r="IC46" s="22" t="s">
        <v>87</v>
      </c>
      <c r="ID46" s="22">
        <v>55</v>
      </c>
      <c r="IE46" s="23" t="s">
        <v>100</v>
      </c>
      <c r="IF46" s="23"/>
      <c r="IG46" s="23"/>
      <c r="IH46" s="23"/>
      <c r="II46" s="23"/>
    </row>
    <row r="47" spans="1:243" s="22" customFormat="1" ht="38.25">
      <c r="A47" s="86">
        <v>1.34</v>
      </c>
      <c r="B47" s="83" t="s">
        <v>127</v>
      </c>
      <c r="C47" s="63" t="s">
        <v>88</v>
      </c>
      <c r="D47" s="84">
        <v>26</v>
      </c>
      <c r="E47" s="72" t="s">
        <v>142</v>
      </c>
      <c r="F47" s="61">
        <v>621</v>
      </c>
      <c r="G47" s="55"/>
      <c r="H47" s="55"/>
      <c r="I47" s="56" t="s">
        <v>38</v>
      </c>
      <c r="J47" s="57">
        <f t="shared" si="0"/>
        <v>1</v>
      </c>
      <c r="K47" s="55" t="s">
        <v>39</v>
      </c>
      <c r="L47" s="55" t="s">
        <v>4</v>
      </c>
      <c r="M47" s="58"/>
      <c r="N47" s="55"/>
      <c r="O47" s="55"/>
      <c r="P47" s="59"/>
      <c r="Q47" s="55"/>
      <c r="R47" s="55"/>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1"/>
        <v>16146</v>
      </c>
      <c r="BB47" s="54">
        <f t="shared" si="2"/>
        <v>16146</v>
      </c>
      <c r="BC47" s="41" t="str">
        <f t="shared" si="3"/>
        <v>INR  Sixteen Thousand One Hundred &amp; Forty Six  Only</v>
      </c>
      <c r="IA47" s="22">
        <v>1.34</v>
      </c>
      <c r="IB47" s="22" t="s">
        <v>127</v>
      </c>
      <c r="IC47" s="22" t="s">
        <v>88</v>
      </c>
      <c r="ID47" s="22">
        <v>26</v>
      </c>
      <c r="IE47" s="23" t="s">
        <v>142</v>
      </c>
      <c r="IF47" s="23"/>
      <c r="IG47" s="23"/>
      <c r="IH47" s="23"/>
      <c r="II47" s="23"/>
    </row>
    <row r="48" spans="1:243" s="22" customFormat="1" ht="38.25">
      <c r="A48" s="62">
        <v>1.35</v>
      </c>
      <c r="B48" s="73" t="s">
        <v>128</v>
      </c>
      <c r="C48" s="63" t="s">
        <v>89</v>
      </c>
      <c r="D48" s="68">
        <v>26</v>
      </c>
      <c r="E48" s="65" t="s">
        <v>143</v>
      </c>
      <c r="F48" s="61">
        <v>1110</v>
      </c>
      <c r="G48" s="55"/>
      <c r="H48" s="55"/>
      <c r="I48" s="56" t="s">
        <v>38</v>
      </c>
      <c r="J48" s="57">
        <f t="shared" si="0"/>
        <v>1</v>
      </c>
      <c r="K48" s="55" t="s">
        <v>39</v>
      </c>
      <c r="L48" s="55" t="s">
        <v>4</v>
      </c>
      <c r="M48" s="58"/>
      <c r="N48" s="55"/>
      <c r="O48" s="55"/>
      <c r="P48" s="59"/>
      <c r="Q48" s="55"/>
      <c r="R48" s="55"/>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60">
        <f t="shared" si="1"/>
        <v>28860</v>
      </c>
      <c r="BB48" s="54">
        <f t="shared" si="2"/>
        <v>28860</v>
      </c>
      <c r="BC48" s="41" t="str">
        <f t="shared" si="3"/>
        <v>INR  Twenty Eight Thousand Eight Hundred &amp; Sixty  Only</v>
      </c>
      <c r="IA48" s="22">
        <v>1.35</v>
      </c>
      <c r="IB48" s="22" t="s">
        <v>128</v>
      </c>
      <c r="IC48" s="22" t="s">
        <v>89</v>
      </c>
      <c r="ID48" s="22">
        <v>26</v>
      </c>
      <c r="IE48" s="23" t="s">
        <v>143</v>
      </c>
      <c r="IF48" s="23"/>
      <c r="IG48" s="23"/>
      <c r="IH48" s="23"/>
      <c r="II48" s="23"/>
    </row>
    <row r="49" spans="1:243" s="22" customFormat="1" ht="63.75">
      <c r="A49" s="86">
        <v>1.36</v>
      </c>
      <c r="B49" s="85" t="s">
        <v>129</v>
      </c>
      <c r="C49" s="63" t="s">
        <v>90</v>
      </c>
      <c r="D49" s="66">
        <v>9</v>
      </c>
      <c r="E49" s="65" t="s">
        <v>100</v>
      </c>
      <c r="F49" s="61">
        <v>850</v>
      </c>
      <c r="G49" s="55"/>
      <c r="H49" s="55"/>
      <c r="I49" s="56" t="s">
        <v>38</v>
      </c>
      <c r="J49" s="57">
        <f t="shared" si="0"/>
        <v>1</v>
      </c>
      <c r="K49" s="55" t="s">
        <v>39</v>
      </c>
      <c r="L49" s="55" t="s">
        <v>4</v>
      </c>
      <c r="M49" s="58"/>
      <c r="N49" s="55"/>
      <c r="O49" s="55"/>
      <c r="P49" s="59"/>
      <c r="Q49" s="55"/>
      <c r="R49" s="55"/>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1"/>
        <v>7650</v>
      </c>
      <c r="BB49" s="54">
        <f t="shared" si="2"/>
        <v>7650</v>
      </c>
      <c r="BC49" s="41" t="str">
        <f t="shared" si="3"/>
        <v>INR  Seven Thousand Six Hundred &amp; Fifty  Only</v>
      </c>
      <c r="IA49" s="22">
        <v>1.36</v>
      </c>
      <c r="IB49" s="22" t="s">
        <v>129</v>
      </c>
      <c r="IC49" s="22" t="s">
        <v>90</v>
      </c>
      <c r="ID49" s="22">
        <v>9</v>
      </c>
      <c r="IE49" s="23" t="s">
        <v>100</v>
      </c>
      <c r="IF49" s="23"/>
      <c r="IG49" s="23"/>
      <c r="IH49" s="23"/>
      <c r="II49" s="23"/>
    </row>
    <row r="50" spans="1:243" s="22" customFormat="1" ht="51">
      <c r="A50" s="62">
        <v>1.37</v>
      </c>
      <c r="B50" s="83" t="s">
        <v>130</v>
      </c>
      <c r="C50" s="63" t="s">
        <v>91</v>
      </c>
      <c r="D50" s="84">
        <v>60</v>
      </c>
      <c r="E50" s="72" t="s">
        <v>140</v>
      </c>
      <c r="F50" s="61">
        <v>2.37</v>
      </c>
      <c r="G50" s="55"/>
      <c r="H50" s="55"/>
      <c r="I50" s="56" t="s">
        <v>38</v>
      </c>
      <c r="J50" s="57">
        <f t="shared" si="0"/>
        <v>1</v>
      </c>
      <c r="K50" s="55" t="s">
        <v>39</v>
      </c>
      <c r="L50" s="55" t="s">
        <v>4</v>
      </c>
      <c r="M50" s="58"/>
      <c r="N50" s="55"/>
      <c r="O50" s="55"/>
      <c r="P50" s="59"/>
      <c r="Q50" s="55"/>
      <c r="R50" s="55"/>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60">
        <f t="shared" si="1"/>
        <v>142.2</v>
      </c>
      <c r="BB50" s="54">
        <f t="shared" si="2"/>
        <v>142.2</v>
      </c>
      <c r="BC50" s="41" t="str">
        <f t="shared" si="3"/>
        <v>INR  One Hundred &amp; Forty Two  and Paise Twenty Only</v>
      </c>
      <c r="IA50" s="22">
        <v>1.37</v>
      </c>
      <c r="IB50" s="22" t="s">
        <v>130</v>
      </c>
      <c r="IC50" s="22" t="s">
        <v>91</v>
      </c>
      <c r="ID50" s="22">
        <v>60</v>
      </c>
      <c r="IE50" s="23" t="s">
        <v>140</v>
      </c>
      <c r="IF50" s="23"/>
      <c r="IG50" s="23"/>
      <c r="IH50" s="23"/>
      <c r="II50" s="23"/>
    </row>
    <row r="51" spans="1:243" s="22" customFormat="1" ht="63.75">
      <c r="A51" s="86">
        <v>1.38</v>
      </c>
      <c r="B51" s="74" t="s">
        <v>131</v>
      </c>
      <c r="C51" s="63" t="s">
        <v>92</v>
      </c>
      <c r="D51" s="68">
        <v>15</v>
      </c>
      <c r="E51" s="65" t="s">
        <v>140</v>
      </c>
      <c r="F51" s="61">
        <v>84</v>
      </c>
      <c r="G51" s="55"/>
      <c r="H51" s="55"/>
      <c r="I51" s="56" t="s">
        <v>38</v>
      </c>
      <c r="J51" s="57">
        <f t="shared" si="0"/>
        <v>1</v>
      </c>
      <c r="K51" s="55" t="s">
        <v>39</v>
      </c>
      <c r="L51" s="55" t="s">
        <v>4</v>
      </c>
      <c r="M51" s="58"/>
      <c r="N51" s="55"/>
      <c r="O51" s="55"/>
      <c r="P51" s="59"/>
      <c r="Q51" s="55"/>
      <c r="R51" s="55"/>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0">
        <f t="shared" si="1"/>
        <v>1260</v>
      </c>
      <c r="BB51" s="54">
        <f t="shared" si="2"/>
        <v>1260</v>
      </c>
      <c r="BC51" s="41" t="str">
        <f t="shared" si="3"/>
        <v>INR  One Thousand Two Hundred &amp; Sixty  Only</v>
      </c>
      <c r="IA51" s="22">
        <v>1.38</v>
      </c>
      <c r="IB51" s="22" t="s">
        <v>131</v>
      </c>
      <c r="IC51" s="22" t="s">
        <v>92</v>
      </c>
      <c r="ID51" s="22">
        <v>15</v>
      </c>
      <c r="IE51" s="23" t="s">
        <v>140</v>
      </c>
      <c r="IF51" s="23"/>
      <c r="IG51" s="23"/>
      <c r="IH51" s="23"/>
      <c r="II51" s="23"/>
    </row>
    <row r="52" spans="1:243" s="22" customFormat="1" ht="38.25">
      <c r="A52" s="62">
        <v>1.39</v>
      </c>
      <c r="B52" s="71" t="s">
        <v>132</v>
      </c>
      <c r="C52" s="63" t="s">
        <v>93</v>
      </c>
      <c r="D52" s="93"/>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5"/>
      <c r="IA52" s="22">
        <v>1.39</v>
      </c>
      <c r="IB52" s="22" t="s">
        <v>132</v>
      </c>
      <c r="IC52" s="22" t="s">
        <v>93</v>
      </c>
      <c r="IE52" s="23"/>
      <c r="IF52" s="23"/>
      <c r="IG52" s="23"/>
      <c r="IH52" s="23"/>
      <c r="II52" s="23"/>
    </row>
    <row r="53" spans="1:243" s="22" customFormat="1" ht="42.75">
      <c r="A53" s="86">
        <v>1.4</v>
      </c>
      <c r="B53" s="73" t="s">
        <v>133</v>
      </c>
      <c r="C53" s="63" t="s">
        <v>94</v>
      </c>
      <c r="D53" s="68">
        <v>0.5</v>
      </c>
      <c r="E53" s="65" t="s">
        <v>144</v>
      </c>
      <c r="F53" s="61">
        <v>5991.58</v>
      </c>
      <c r="G53" s="55"/>
      <c r="H53" s="55"/>
      <c r="I53" s="56" t="s">
        <v>38</v>
      </c>
      <c r="J53" s="57">
        <f t="shared" si="0"/>
        <v>1</v>
      </c>
      <c r="K53" s="55" t="s">
        <v>39</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0">
        <f t="shared" si="1"/>
        <v>2995.79</v>
      </c>
      <c r="BB53" s="54">
        <f t="shared" si="2"/>
        <v>2995.79</v>
      </c>
      <c r="BC53" s="41" t="str">
        <f t="shared" si="3"/>
        <v>INR  Two Thousand Nine Hundred &amp; Ninety Five  and Paise Seventy Nine Only</v>
      </c>
      <c r="IA53" s="22">
        <v>1.4</v>
      </c>
      <c r="IB53" s="22" t="s">
        <v>133</v>
      </c>
      <c r="IC53" s="22" t="s">
        <v>94</v>
      </c>
      <c r="ID53" s="22">
        <v>0.5</v>
      </c>
      <c r="IE53" s="23" t="s">
        <v>144</v>
      </c>
      <c r="IF53" s="23"/>
      <c r="IG53" s="23"/>
      <c r="IH53" s="23"/>
      <c r="II53" s="23"/>
    </row>
    <row r="54" spans="1:243" s="22" customFormat="1" ht="63.75">
      <c r="A54" s="62">
        <v>1.41</v>
      </c>
      <c r="B54" s="73" t="s">
        <v>134</v>
      </c>
      <c r="C54" s="63" t="s">
        <v>95</v>
      </c>
      <c r="D54" s="68">
        <v>270</v>
      </c>
      <c r="E54" s="65" t="s">
        <v>145</v>
      </c>
      <c r="F54" s="61">
        <v>68.57</v>
      </c>
      <c r="G54" s="55"/>
      <c r="H54" s="55"/>
      <c r="I54" s="56" t="s">
        <v>38</v>
      </c>
      <c r="J54" s="57">
        <f t="shared" si="0"/>
        <v>1</v>
      </c>
      <c r="K54" s="55" t="s">
        <v>39</v>
      </c>
      <c r="L54" s="55" t="s">
        <v>4</v>
      </c>
      <c r="M54" s="58"/>
      <c r="N54" s="55"/>
      <c r="O54" s="55"/>
      <c r="P54" s="59"/>
      <c r="Q54" s="55"/>
      <c r="R54" s="55"/>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0">
        <f t="shared" si="1"/>
        <v>18513.9</v>
      </c>
      <c r="BB54" s="54">
        <f t="shared" si="2"/>
        <v>18513.9</v>
      </c>
      <c r="BC54" s="41" t="str">
        <f t="shared" si="3"/>
        <v>INR  Eighteen Thousand Five Hundred &amp; Thirteen  and Paise Ninety Only</v>
      </c>
      <c r="IA54" s="22">
        <v>1.41</v>
      </c>
      <c r="IB54" s="22" t="s">
        <v>134</v>
      </c>
      <c r="IC54" s="22" t="s">
        <v>95</v>
      </c>
      <c r="ID54" s="22">
        <v>270</v>
      </c>
      <c r="IE54" s="23" t="s">
        <v>145</v>
      </c>
      <c r="IF54" s="23"/>
      <c r="IG54" s="23"/>
      <c r="IH54" s="23"/>
      <c r="II54" s="23"/>
    </row>
    <row r="55" spans="1:243" s="22" customFormat="1" ht="62.25" customHeight="1">
      <c r="A55" s="86">
        <v>1.42</v>
      </c>
      <c r="B55" s="73" t="s">
        <v>135</v>
      </c>
      <c r="C55" s="63" t="s">
        <v>96</v>
      </c>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5"/>
      <c r="IA55" s="22">
        <v>1.42</v>
      </c>
      <c r="IB55" s="47" t="s">
        <v>135</v>
      </c>
      <c r="IC55" s="22" t="s">
        <v>96</v>
      </c>
      <c r="IE55" s="23"/>
      <c r="IF55" s="23"/>
      <c r="IG55" s="23"/>
      <c r="IH55" s="23"/>
      <c r="II55" s="23"/>
    </row>
    <row r="56" spans="1:243" s="22" customFormat="1" ht="28.5">
      <c r="A56" s="62">
        <v>1.43</v>
      </c>
      <c r="B56" s="73" t="s">
        <v>136</v>
      </c>
      <c r="C56" s="63" t="s">
        <v>97</v>
      </c>
      <c r="D56" s="66">
        <v>2</v>
      </c>
      <c r="E56" s="65" t="s">
        <v>100</v>
      </c>
      <c r="F56" s="61">
        <v>1089</v>
      </c>
      <c r="G56" s="55"/>
      <c r="H56" s="55"/>
      <c r="I56" s="56" t="s">
        <v>38</v>
      </c>
      <c r="J56" s="57">
        <f t="shared" si="0"/>
        <v>1</v>
      </c>
      <c r="K56" s="55" t="s">
        <v>39</v>
      </c>
      <c r="L56" s="55" t="s">
        <v>4</v>
      </c>
      <c r="M56" s="58"/>
      <c r="N56" s="55"/>
      <c r="O56" s="55"/>
      <c r="P56" s="59"/>
      <c r="Q56" s="55"/>
      <c r="R56" s="55"/>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60">
        <f t="shared" si="1"/>
        <v>2178</v>
      </c>
      <c r="BB56" s="54">
        <f t="shared" si="2"/>
        <v>2178</v>
      </c>
      <c r="BC56" s="41" t="str">
        <f t="shared" si="3"/>
        <v>INR  Two Thousand One Hundred &amp; Seventy Eight  Only</v>
      </c>
      <c r="IA56" s="22">
        <v>1.43</v>
      </c>
      <c r="IB56" s="22" t="s">
        <v>136</v>
      </c>
      <c r="IC56" s="22" t="s">
        <v>97</v>
      </c>
      <c r="ID56" s="22">
        <v>2</v>
      </c>
      <c r="IE56" s="23" t="s">
        <v>100</v>
      </c>
      <c r="IF56" s="23"/>
      <c r="IG56" s="23"/>
      <c r="IH56" s="23"/>
      <c r="II56" s="23"/>
    </row>
    <row r="57" spans="1:243" s="22" customFormat="1" ht="228">
      <c r="A57" s="86">
        <v>1.44</v>
      </c>
      <c r="B57" s="78" t="s">
        <v>137</v>
      </c>
      <c r="C57" s="63" t="s">
        <v>98</v>
      </c>
      <c r="D57" s="79">
        <v>120</v>
      </c>
      <c r="E57" s="67" t="s">
        <v>142</v>
      </c>
      <c r="F57" s="61">
        <v>249.39</v>
      </c>
      <c r="G57" s="55"/>
      <c r="H57" s="55"/>
      <c r="I57" s="56" t="s">
        <v>38</v>
      </c>
      <c r="J57" s="57">
        <f t="shared" si="0"/>
        <v>1</v>
      </c>
      <c r="K57" s="55" t="s">
        <v>39</v>
      </c>
      <c r="L57" s="55" t="s">
        <v>4</v>
      </c>
      <c r="M57" s="58"/>
      <c r="N57" s="55"/>
      <c r="O57" s="55"/>
      <c r="P57" s="59"/>
      <c r="Q57" s="55"/>
      <c r="R57" s="5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60">
        <f t="shared" si="1"/>
        <v>29926.8</v>
      </c>
      <c r="BB57" s="54">
        <f t="shared" si="2"/>
        <v>29926.8</v>
      </c>
      <c r="BC57" s="41" t="str">
        <f t="shared" si="3"/>
        <v>INR  Twenty Nine Thousand Nine Hundred &amp; Twenty Six  and Paise Eighty Only</v>
      </c>
      <c r="IA57" s="22">
        <v>1.44</v>
      </c>
      <c r="IB57" s="22" t="s">
        <v>150</v>
      </c>
      <c r="IC57" s="22" t="s">
        <v>98</v>
      </c>
      <c r="ID57" s="22">
        <v>120</v>
      </c>
      <c r="IE57" s="23" t="s">
        <v>142</v>
      </c>
      <c r="IF57" s="23"/>
      <c r="IG57" s="23"/>
      <c r="IH57" s="23"/>
      <c r="II57" s="23"/>
    </row>
    <row r="58" spans="1:243" s="22" customFormat="1" ht="32.25" customHeight="1">
      <c r="A58" s="62">
        <v>1.45</v>
      </c>
      <c r="B58" s="78" t="s">
        <v>151</v>
      </c>
      <c r="C58" s="63"/>
      <c r="D58" s="79">
        <v>180</v>
      </c>
      <c r="E58" s="67" t="s">
        <v>145</v>
      </c>
      <c r="F58" s="61">
        <v>20</v>
      </c>
      <c r="G58" s="55"/>
      <c r="H58" s="55"/>
      <c r="I58" s="56" t="s">
        <v>38</v>
      </c>
      <c r="J58" s="57">
        <f>IF(I58="Less(-)",-1,1)</f>
        <v>1</v>
      </c>
      <c r="K58" s="55" t="s">
        <v>39</v>
      </c>
      <c r="L58" s="55" t="s">
        <v>4</v>
      </c>
      <c r="M58" s="58"/>
      <c r="N58" s="55"/>
      <c r="O58" s="55"/>
      <c r="P58" s="59"/>
      <c r="Q58" s="55"/>
      <c r="R58" s="5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0">
        <f>-(total_amount_ba($B$2,$D$2,D58,F58,J58,K58,M58))</f>
        <v>-3600</v>
      </c>
      <c r="BB58" s="54">
        <f>BA58+SUM(N58:AZ58)</f>
        <v>-3600</v>
      </c>
      <c r="BC58" s="41" t="str">
        <f>SpellNumber(L58,BB58)</f>
        <v>INR Minus  Three Thousand Six Hundred    Only</v>
      </c>
      <c r="IA58" s="22">
        <v>1.45</v>
      </c>
      <c r="IB58" s="22" t="s">
        <v>151</v>
      </c>
      <c r="ID58" s="22">
        <v>180</v>
      </c>
      <c r="IE58" s="23" t="s">
        <v>145</v>
      </c>
      <c r="IF58" s="23"/>
      <c r="IG58" s="23"/>
      <c r="IH58" s="23"/>
      <c r="II58" s="23"/>
    </row>
    <row r="59" spans="1:55" ht="42.75">
      <c r="A59" s="51" t="s">
        <v>46</v>
      </c>
      <c r="B59" s="52"/>
      <c r="C59" s="53"/>
      <c r="D59" s="37"/>
      <c r="E59" s="37"/>
      <c r="F59" s="37"/>
      <c r="G59" s="37"/>
      <c r="H59" s="43"/>
      <c r="I59" s="43"/>
      <c r="J59" s="43"/>
      <c r="K59" s="43"/>
      <c r="L59" s="44"/>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45">
        <f>ROUND(SUM(BA14:BA58),0)</f>
        <v>942256</v>
      </c>
      <c r="BB59" s="46">
        <f>SUM(BB14:BB58)</f>
        <v>942256.15</v>
      </c>
      <c r="BC59" s="64" t="str">
        <f>SpellNumber(L59,BB59)</f>
        <v>  Nine Lakh Forty Two Thousand Two Hundred &amp; Fifty Six  and Paise Fifteen Only</v>
      </c>
    </row>
    <row r="60" spans="1:55" ht="36.75" customHeight="1">
      <c r="A60" s="25" t="s">
        <v>47</v>
      </c>
      <c r="B60" s="26"/>
      <c r="C60" s="27"/>
      <c r="D60" s="28"/>
      <c r="E60" s="38" t="s">
        <v>52</v>
      </c>
      <c r="F60" s="39"/>
      <c r="G60" s="29"/>
      <c r="H60" s="30"/>
      <c r="I60" s="30"/>
      <c r="J60" s="30"/>
      <c r="K60" s="31"/>
      <c r="L60" s="32"/>
      <c r="M60" s="33"/>
      <c r="N60" s="34"/>
      <c r="O60" s="22"/>
      <c r="P60" s="22"/>
      <c r="Q60" s="22"/>
      <c r="R60" s="22"/>
      <c r="S60" s="22"/>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5">
        <f>IF(ISBLANK(F60),0,IF(E60="Excess (+)",ROUND(BA59+(BA59*F60),2),IF(E60="Less (-)",ROUND(BA59+(BA59*F60*(-1)),2),IF(E60="At Par",BA59,0))))</f>
        <v>0</v>
      </c>
      <c r="BB60" s="36">
        <f>ROUND(BA60,0)</f>
        <v>0</v>
      </c>
      <c r="BC60" s="21" t="str">
        <f>SpellNumber($E$2,BB60)</f>
        <v>INR Zero Only</v>
      </c>
    </row>
    <row r="61" spans="1:55" ht="33.75" customHeight="1">
      <c r="A61" s="24" t="s">
        <v>48</v>
      </c>
      <c r="B61" s="24"/>
      <c r="C61" s="87" t="str">
        <f>SpellNumber($E$2,BB60)</f>
        <v>INR Zero Only</v>
      </c>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4" ht="15"/>
    <row r="365" ht="15"/>
    <row r="366" ht="15"/>
    <row r="367" ht="15"/>
    <row r="368" ht="15"/>
    <row r="370" ht="15"/>
    <row r="371" ht="15"/>
    <row r="372" ht="15"/>
    <row r="373" ht="15"/>
    <row r="374" ht="15"/>
    <row r="375" ht="15"/>
    <row r="377" ht="15"/>
    <row r="378" ht="15"/>
    <row r="379" ht="15"/>
    <row r="380" ht="15"/>
    <row r="382" ht="15"/>
    <row r="383" ht="15"/>
    <row r="384" ht="15"/>
    <row r="385" ht="15"/>
    <row r="386" ht="15"/>
    <row r="387" ht="15"/>
    <row r="388" ht="15"/>
    <row r="390" ht="15"/>
    <row r="392" ht="15"/>
    <row r="393" ht="15"/>
    <row r="394" ht="15"/>
    <row r="396" ht="15"/>
    <row r="397" ht="15"/>
    <row r="400" ht="15"/>
    <row r="401" ht="15"/>
    <row r="404" ht="15"/>
    <row r="406" ht="15"/>
    <row r="407" ht="15"/>
    <row r="408" ht="15"/>
    <row r="409" ht="15"/>
    <row r="410" ht="15"/>
    <row r="412" ht="15"/>
    <row r="413" ht="15"/>
    <row r="414" ht="15"/>
    <row r="416" ht="15"/>
    <row r="418" ht="15"/>
    <row r="420" ht="15"/>
    <row r="421" ht="15"/>
    <row r="422" ht="15"/>
    <row r="424" ht="15"/>
    <row r="425" ht="15"/>
    <row r="427" ht="15"/>
    <row r="429" ht="15"/>
    <row r="430" ht="15"/>
    <row r="431" ht="15"/>
    <row r="433" ht="15"/>
    <row r="434" ht="15"/>
    <row r="436" ht="15"/>
    <row r="437" ht="15"/>
    <row r="439" ht="15"/>
    <row r="440" ht="15"/>
    <row r="442" ht="15"/>
    <row r="443" ht="15"/>
    <row r="444" ht="15"/>
    <row r="445" ht="15"/>
    <row r="448" ht="15"/>
    <row r="450" ht="15"/>
    <row r="452" ht="15"/>
    <row r="453" ht="15"/>
    <row r="455" ht="15"/>
    <row r="456" ht="15"/>
    <row r="458" ht="15"/>
    <row r="459" ht="15"/>
    <row r="461" ht="15"/>
    <row r="462" ht="15"/>
    <row r="464" ht="15"/>
    <row r="465" ht="15"/>
    <row r="466" ht="15"/>
    <row r="467" ht="15"/>
    <row r="468" ht="15"/>
    <row r="470" ht="15"/>
    <row r="471" ht="15"/>
    <row r="473" ht="15"/>
    <row r="474" ht="15"/>
    <row r="475" ht="15"/>
    <row r="476" ht="15"/>
    <row r="477" ht="15"/>
    <row r="479" ht="15"/>
    <row r="480" ht="15"/>
    <row r="481" ht="15"/>
    <row r="482" ht="15"/>
  </sheetData>
  <sheetProtection password="D850" sheet="1"/>
  <autoFilter ref="A11:BC61"/>
  <mergeCells count="17">
    <mergeCell ref="D52:BC52"/>
    <mergeCell ref="D19:BC19"/>
    <mergeCell ref="D22:BC22"/>
    <mergeCell ref="D29:BC29"/>
    <mergeCell ref="D34:BC34"/>
    <mergeCell ref="D38:BC38"/>
    <mergeCell ref="D42:BC42"/>
    <mergeCell ref="C61:BC61"/>
    <mergeCell ref="A1:L1"/>
    <mergeCell ref="A4:BC4"/>
    <mergeCell ref="A5:BC5"/>
    <mergeCell ref="A6:BC6"/>
    <mergeCell ref="A7:BC7"/>
    <mergeCell ref="B8:BC8"/>
    <mergeCell ref="A9:BC9"/>
    <mergeCell ref="D13:BC13"/>
    <mergeCell ref="D55:BC5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0">
      <formula1>IF(E60="Select",-1,IF(E60="At Par",0,0))</formula1>
      <formula2>IF(E60="Select",-1,IF(E60="At Par",0,0.99))</formula2>
    </dataValidation>
    <dataValidation type="list" allowBlank="1" showErrorMessage="1" sqref="E6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0">
      <formula1>0</formula1>
      <formula2>99.9</formula2>
    </dataValidation>
    <dataValidation type="list" allowBlank="1" showErrorMessage="1" sqref="D13 K14:K18 D19 K20:K21 D22 K23:K28 D29 K30:K33 D34 K35:K37 D38 K39:K41 D42 K43:K51 D52 K53:K54 D55 K56:K58">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8 G20:H21 G23:H28 G30:H33 G35:H37 G39:H41 G43:H51 G53:H54 G56:H58">
      <formula1>0</formula1>
      <formula2>999999999999999</formula2>
    </dataValidation>
    <dataValidation allowBlank="1" showInputMessage="1" showErrorMessage="1" promptTitle="Addition / Deduction" prompt="Please Choose the correct One" sqref="J14:J18 J20:J21 J23:J28 J30:J33 J35:J37 J39:J41 J43:J51 J53:J54 J56:J58">
      <formula1>0</formula1>
      <formula2>0</formula2>
    </dataValidation>
    <dataValidation type="list" showErrorMessage="1" sqref="I14:I18 I20:I21 I23:I28 I30:I33 I35:I37 I39:I41 I43:I51 I53:I54 I56:I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8 N20:O21 N23:O28 N30:O33 N35:O37 N39:O41 N43:O51 N53:O54 N56:O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8 R20:R21 R23:R28 R30:R33 R35:R37 R39:R41 R43:R51 R53:R54 R56:R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8 Q20:Q21 Q23:Q28 Q30:Q33 Q35:Q37 Q39:Q41 Q43:Q51 Q53:Q54 Q56:Q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 M20:M21 M23:M28 M30:M33 M35:M37 M39:M41 M43:M51 M53:M54 M56:M58">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8 D20:D21 D23:D28 D30:D33 D35:D37 D39:D41 D43:D51 D53:D54 D56:D5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8 F20:F21 F23:F28 F30:F33 F35:F37 F39:F41 F43:F51 F53:F54 F56:F58">
      <formula1>0</formula1>
      <formula2>999999999999999</formula2>
    </dataValidation>
    <dataValidation type="decimal" allowBlank="1" showInputMessage="1" showErrorMessage="1" errorTitle="Invalid Entry" error="Only Numeric Values are allowed. " sqref="A14 A16 A18 A20 A22 A24 A26 A28 A30 A32 A34 A36 A38 A40 A42 A44 A46 A48 A50 A52 A54 A56 A58">
      <formula1>0</formula1>
      <formula2>999999999999999</formula2>
    </dataValidation>
    <dataValidation type="list" allowBlank="1" showInputMessage="1" showErrorMessage="1" sqref="L47 L48 L49 L50 L51 L52 L53 L54 L55 L56 L13 L14 L15 L16 L17 L18 L19 L20 L21 L22 L23 L24 L25 L26 L27 L28 L29 L30 L31 L32 L33 L34 L35 L36 L37 L38 L39 L40 L41 L42 L43 L44 L45 L46 L58 L57">
      <formula1>"INR"</formula1>
    </dataValidation>
    <dataValidation allowBlank="1" showInputMessage="1" showErrorMessage="1" promptTitle="Itemcode/Make" prompt="Please enter text" sqref="C14:C58">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6" t="s">
        <v>49</v>
      </c>
      <c r="F6" s="96"/>
      <c r="G6" s="96"/>
      <c r="H6" s="96"/>
      <c r="I6" s="96"/>
      <c r="J6" s="96"/>
      <c r="K6" s="96"/>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2023-11-16T12:06:28Z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