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450" tabRatio="911"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fn.SINGLE" hidden="1">#NAME?</definedName>
    <definedName name="boq_type">#REF!</definedName>
    <definedName name="boq_version" localSheetId="0">'[3]Config'!$C$2:$C$3</definedName>
    <definedName name="boq_version">'[2]Config'!$C$2:$C$3</definedName>
    <definedName name="conversion_type" localSheetId="0">'[3]Config'!$E$2:$E$3</definedName>
    <definedName name="conversion_type">'[2]Config'!$E$2:$E$3</definedName>
    <definedName name="cstvat">#REF!</definedName>
    <definedName name="currency_name" localSheetId="0">'[3]Config'!$F$2:$F$8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'[1]PRICE BID'!#REF!</definedName>
    <definedName name="option9">'[1]PRICE BID'!#REF!</definedName>
    <definedName name="other_boq" localSheetId="0">'[3]Config'!$G$2:$G$5</definedName>
    <definedName name="other_boq">'[2]Config'!$G$2:$G$5</definedName>
    <definedName name="_xlnm.Print_Area" localSheetId="0">'BoQ1'!$A$1:$BC$67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'[1]PRICE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<sst xmlns="http://schemas.openxmlformats.org/spreadsheetml/2006/main" count="479" uniqueCount="208">
  <si>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</si>
  <si>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</si>
  <si>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</si>
  <si>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</si>
  <si>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</si>
  <si>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</si>
  <si>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</si>
  <si>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</si>
  <si>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</si>
  <si>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</si>
  <si>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</si>
  <si>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</si>
  <si>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</si>
  <si>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</si>
  <si>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</si>
  <si>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</si>
  <si>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</si>
  <si>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</si>
  <si>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</si>
  <si>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</si>
  <si>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</si>
  <si>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</si>
  <si>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</si>
  <si>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</si>
  <si>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</si>
  <si>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</si>
  <si>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</si>
  <si>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</si>
  <si>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</si>
  <si>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</si>
  <si>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</si>
  <si>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</si>
  <si>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</si>
  <si>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</si>
  <si>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</si>
  <si>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</si>
  <si>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</si>
  <si>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</si>
  <si>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</si>
  <si>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</si>
  <si>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</si>
  <si>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</si>
  <si>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</si>
  <si>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</si>
  <si>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</si>
  <si>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</si>
  <si>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</si>
  <si>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</si>
  <si>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</si>
  <si>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Tender Inviting Authority: Dean of Infrastructure and Planning, IIT, Kanpur</t>
  </si>
  <si>
    <t>Carriage of Materials</t>
  </si>
  <si>
    <t>By Mechanical Transport including loading,unloading and stacking</t>
  </si>
  <si>
    <t>Earth Lead - 2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</si>
  <si>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</si>
  <si>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</si>
  <si>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</si>
  <si>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Filling available excavated earth (excluding rock) in trenches, plinth, sides of foundations etc. in layers not exceeding 20cm in depth, consolidating each deposited layer by ramming and watering, lead up to 50 m and lift upto 1.5 m.</t>
  </si>
  <si>
    <t>CEMENT CONCRETE (CAST IN SITU)</t>
  </si>
  <si>
    <t>Providing and laying in position cement concrete of specified grade excluding the cost of centering and shuttering - All work up to plinth level :</t>
  </si>
  <si>
    <t>1:1½:3 (1 Cement: 1½ coarse sand (zone-III) derived from natural sources : 3 graded stone aggregate 20 mm nominal size derived from natural sources)</t>
  </si>
  <si>
    <t>1:2:4 (1 cement : 2 coarse sand (zone-III) derived from natural sources :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</si>
  <si>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</si>
  <si>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</si>
  <si>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1:3:6 (1 cement : 3 coarse sand (zone-III) derived from natural sources : 6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</si>
  <si>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</si>
  <si>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</si>
  <si>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</si>
  <si>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</si>
  <si>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</si>
  <si>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</si>
  <si>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</si>
  <si>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</si>
  <si>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Columns, Pillars, Piers, Abutments, Posts and Struts</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</si>
  <si>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</si>
  <si>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</si>
  <si>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</si>
  <si>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</si>
  <si>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</si>
  <si>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</si>
  <si>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</si>
  <si>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</si>
  <si>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</si>
  <si>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</si>
  <si>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</si>
  <si>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</si>
  <si>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</si>
  <si>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</si>
  <si>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</si>
  <si>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</si>
  <si>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</si>
  <si>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</si>
  <si>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</si>
  <si>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</si>
  <si>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</si>
  <si>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300x16 mm</t>
  </si>
  <si>
    <t>Providing and fixing ISI marked oxidised M.S. handles conforming to IS:4992 with necessary screws etc. complete :</t>
  </si>
  <si>
    <t>125 mm</t>
  </si>
  <si>
    <t>32 mm dia</t>
  </si>
  <si>
    <t>OUTDOOR UNIT</t>
  </si>
  <si>
    <t>Supply Installation, Testing &amp; Commissioning of modular type Variable Refrigerant Flow/Variable Refrigerant Volume air cooled Outdoor units suitable for cooling and heating, having all hermetically sealed inverter type Scroll Compressor(s), minimum two compressors for above 14 HP modules, microprocessor based Controller, top discharge type condensing unit(s), with  R  410  A Refrigerant,  vibration  isolators, with suitable foundation etc. complete as required. The unit shall deliver the rated capacity at AHRI Conditions and work even at 50°C ambient temperature without tripping. The unit shall be suitable to work on 400V +/- 10%, 3 Phase, 50Hz AC power supply. The unit shall be filled with first charge of the refrigerant and ready for use as required. The COP at AHRI conditions shall not be less than 3.1 and IEER not less than 6.5.</t>
  </si>
  <si>
    <t>14 HP capacity of  Outdoor Unit (Twin compressor)</t>
  </si>
  <si>
    <t>12 HP capacity of  Outdoor Unit</t>
  </si>
  <si>
    <t>Supply,  installation,  testing  and  commissioning  of following capacity unit high static pressure VRF/VRV ceiling mounted ductable   type   Indoor   unit   equipped   with   washable synthetic  media  pre-filter,  fan  section  with  low noise fan/dynamically  balanced  blower,  multispeed  motor,  coil section with DX copper coil, electronic expansion valve, corded remote control, outer cabinet, vibration isolators, drain pan, other necessary supports etc., suitable for operation on single phase AC supply 230 V ± 10%, 50 Hz complete as required. The unit shall have BMS compatible.  The cooling capacity of indoor unit will be at air inlet conditions of 27 Degree C DB and 19 Degree C WB temperature.</t>
  </si>
  <si>
    <t>Min. Capacity 6.0 Tr /2200 CFM, 22 mm WG  S.P</t>
  </si>
  <si>
    <t>Supply Installation, Testing and commissioning of Imported fittings (Ref Net) Y-joints etc.</t>
  </si>
  <si>
    <t>Y joints for IDU</t>
  </si>
  <si>
    <t>SITC Cordless/ Corded Remotes controllers for indoor units having function of temp. control, different operating modes, timer etc.</t>
  </si>
  <si>
    <t>VERTICAL FLOOR MOUNTED AHU</t>
  </si>
  <si>
    <t>Supply, Installation, Testing &amp; Commissioning of  sheet   metal  sectionalized   construction  double skin air handling units  with 48 mm thick injected PUF of density not less than 40 Kg/CuM with thermal break profile. The air handling units shall be complete with   pre-filter  section with  synthetic fiber  filters, coil  section with multirows deep DX heating/ cooling coil of copper tube &amp; aluminum fin  construction, fan section complete with DIDW centrifugal fan, suitable for total static pressure as detailed below, IE-03 squirrel cage induction motor, belt  drive package, insulated stainless steel drain pan and vibration isolation arrangement all complete as per specifications. AHUs shall be selected for a maximum face velocity of 500 FPM. The units shall be compatible with VRF outdoor units.</t>
  </si>
  <si>
    <t>The unit shall be supplied with electronic expansion valve/s (Dx), thermostat/s, control wiring  &amp; all accessories as required for completing the installation.  Fan outlet  velocity shall  not  exceed 2000 FPM (10.2 MPS). AHUs shall be of following design parameters:</t>
  </si>
  <si>
    <t>AHU- min 12 TR, 3600 CFM, SP-35 mmwg</t>
  </si>
  <si>
    <t>COPPER REFRIGERANT PIPING</t>
  </si>
  <si>
    <t>Supply,  Installation,  testing  and  commissioning including vaccumiazation and Nitrogen testing of following nominal sizes of soft/hard drawn copper refrigerant piping for VRV/VRF system, complete with  fittings, with  suitable  adjustable  ring  type hanger supports, jointing/brazing including accessories, insulated with XPLE Class-O tubular insulation/with  Class-O closed  cell elastomeric nitrile rubber tubular sleeves sections of specified thickness as given below for Suction and Liquid lines, all accessories as per specifications etc. as required :</t>
  </si>
  <si>
    <t>9.5 mm dia (OD) (Soft drawn) with tube thickness 1.2 mm with 19mm thick insulation</t>
  </si>
  <si>
    <t>22.2  mm  dia  (OD)  (Hard  drawn)  with  tube thickness 1.2 mm with 19 mm thick insulation</t>
  </si>
  <si>
    <t>15.86  mm  dia  (OD)  (Soft  drawn)  with  tube thickness 1.2 mm with 19 mm thick insulation</t>
  </si>
  <si>
    <t>34.9  mm  dia  (OD)  (Hard  drawn)  with  tube thickness 1.62 mm with 19 mm thick insulation</t>
  </si>
  <si>
    <t>Supply, Installation, testing and commissioning of uPVC plumbing  drain   piping  complete  with, 9/6 mm Insulation, fittings, supports accessories in surface/recess as per specifications &amp; site requirements</t>
  </si>
  <si>
    <t>25 mm dia</t>
  </si>
  <si>
    <t>Duct Flexible Connectors:</t>
  </si>
  <si>
    <t>SITC of Duct Flexible Connectors made out of Silicon  Coated  Non  Combustible  Fabric  (Finished  Width  of  150 mm) suitable to withstand temperature of 280 Deg. C for 1 Hour, complete  with  fittings,  flanges,   supports,  all  accessories  as  per specifications  and  any  other  item  required  to  make  the  system complete.</t>
  </si>
  <si>
    <t>DUCTING</t>
  </si>
  <si>
    <t>Supply,    installation,    balancing    and    commissioning    of     Site Fabricated  GSS  sheet  metal  rectangular  ducting  complete  with neoprene    rubber    gaskets,    elbows,    splitter    dampers,    vanes, hangers,     supports     etc.     as     per     approved     drawings     and specifications of following sheet thickness complete as required.</t>
  </si>
  <si>
    <t>Thickness 0.63 mm sheet</t>
  </si>
  <si>
    <t>Thickness 0.8 mm sheet</t>
  </si>
  <si>
    <r>
      <t xml:space="preserve">Supply, installation, testing and commissioning of </t>
    </r>
    <r>
      <rPr>
        <b/>
        <sz val="11"/>
        <rFont val="Calibri"/>
        <family val="2"/>
      </rPr>
      <t xml:space="preserve">GI volume control duct damper </t>
    </r>
    <r>
      <rPr>
        <sz val="11"/>
        <rFont val="Calibri"/>
        <family val="2"/>
      </rPr>
      <t>complete with neoprene rubber gaskets, nuts, bolts, screws linkages, flanges etc, as per specifications.</t>
    </r>
  </si>
  <si>
    <t>Supplying &amp; fixing of powder coated extruded aluminium  supply Air Grills with Al. collar damper complete as required.</t>
  </si>
  <si>
    <t>Insulation Works:</t>
  </si>
  <si>
    <t>Supplying  and  fixing  of  acoustic  lining  of  duct  with  Open  Cell Nitrile  Rubber  density   140-180  Kg/m³.  Applied  by  Adhesive, conforming to standard specification.</t>
  </si>
  <si>
    <t>15 mm thick open cell nitrile rubber.</t>
  </si>
  <si>
    <t>Supplying   and   fixing   of   following   thickness   duly   laminated aluminum  foil    of  mat  finish  closed  cell  Nitrile  rubber  (Class "O")   insulation    on    existing     duct    after     applying    suitable adhesive  for Nitrile  rubber.  The  joints  shall  be  sealed  with  50 mm   wide  and   3  mm  thick  self  adhesive  nitrile   rubber  tape insulation  complete as per specifications and as required.</t>
  </si>
  <si>
    <t>19 mm Thick</t>
  </si>
  <si>
    <t>Electrical  Work</t>
  </si>
  <si>
    <t>POWER CABLES</t>
  </si>
  <si>
    <t>Supply     and     laying     of     the     following     1100     volts    grade armoured   XLPE   insulated   and    PVC heated  Copper conductor cable   in   existing   trench   /   cable   tray   /clamped   to   wall   with suitable    clamps    saddles    &amp;   fixing   bolts/including   testing   &amp; commissioning  complete  as    required.  The  costs  shall  include crimping tinned heavy duty copper lugs, compression glands requisite  materials  for  all  cables  and  to  provide  with  1D  gap   &amp; shall     be     properly     clamped     with     cable   clamps      &amp;     ties. Identification    tags    shall    be  provided  for  all  cables  including cable end termination.</t>
  </si>
  <si>
    <t>5 core 16 Sq mm for ODU</t>
  </si>
  <si>
    <t>Supply and laying 6 SWG GI Earthing</t>
  </si>
  <si>
    <t>CONTROL CABLING</t>
  </si>
  <si>
    <t>Supply,   laying,   testing   and   commissioning   of  PVC    insulated and    PVC sheathed, shielded, Copper Conductor   of 1.1 KV grade in  PVC  conduit,  as    per  Standard  specification   including   end termination  as required.</t>
  </si>
  <si>
    <t>2C x 1.5 Sq mm</t>
  </si>
  <si>
    <t>Supplying and installing following size of perforated painted with powder coating M.S. cable trays with perforation not more than 17.5%, in convenient sections, joined with connectors, suspended from the ceiling with M.S. suspenders including bolts &amp; nuts, painting suspenders etc as req.</t>
  </si>
  <si>
    <t>300 mm width X 50 mm depth X 1.6 mm thickness</t>
  </si>
  <si>
    <t>SECTION - 'B'</t>
  </si>
  <si>
    <t>ANNUAL COMPREHENSIVE MAINTENANCE OF THE INSTALLED VRF SYSTEM FOR 01 YEARS</t>
  </si>
  <si>
    <t>Annual Comprehensive Maintenance Contract for period for 01 years (after 1 year of DLP). The contract shall include all spares, consumables &amp; replacement of defective/damaged parts as required to run the completely installed VRF system i.e. outdoor unit, indoor unit/AHU etc complete as reqd.  of capacity 14 HP through OEM.</t>
  </si>
  <si>
    <t>For 1st year (0-12 Months)</t>
  </si>
  <si>
    <t>Annual Comprehensive Maintenance Contract for period for 01 years (after 1 year of DLP). The contract shall include all spares, consumables &amp; replacement of defective/damaged parts as required to run the completely installed VRF system i.e. outdoor unit, indoor unit etc complete as reqd.  of capacity 12 HP through OEM.</t>
  </si>
  <si>
    <t>item no.1</t>
  </si>
  <si>
    <t>item no.2</t>
  </si>
  <si>
    <t>item no.3</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</si>
  <si>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</si>
  <si>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</si>
  <si>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</si>
  <si>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</si>
  <si>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</si>
  <si>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</si>
  <si>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</si>
  <si>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</si>
  <si>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</si>
  <si>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</si>
  <si>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</si>
  <si>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</si>
  <si>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</si>
  <si>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</si>
  <si>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</si>
  <si>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</si>
  <si>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</si>
  <si>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</si>
  <si>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</si>
  <si>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</si>
  <si>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</si>
  <si>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</si>
  <si>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</si>
  <si>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</si>
  <si>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</si>
  <si>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</si>
  <si>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</si>
  <si>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</si>
  <si>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</si>
  <si>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</si>
  <si>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</si>
  <si>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</si>
  <si>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</si>
  <si>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</si>
  <si>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</si>
  <si>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</si>
  <si>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</si>
  <si>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</si>
  <si>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</si>
  <si>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</si>
  <si>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</si>
  <si>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</si>
  <si>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</si>
  <si>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</si>
  <si>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</si>
  <si>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</si>
  <si>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</si>
  <si>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</si>
  <si>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</si>
  <si>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Supply, installation, testing and commissioning of GI volume control duct damper complete with neoprene rubber gaskets, nuts, bolts, screws linkages, flanges etc, as per specifications.</t>
  </si>
  <si>
    <t>Set</t>
  </si>
  <si>
    <t>Unit</t>
  </si>
  <si>
    <t>Nos</t>
  </si>
  <si>
    <t>Mtr</t>
  </si>
  <si>
    <t>Sqmt</t>
  </si>
  <si>
    <t>Months</t>
  </si>
  <si>
    <t>Name of the Tender: SITC of VRF Air Conditioning system and associated works in Old Core Lab building and 4i lab workshop at IIT Kanpur</t>
  </si>
  <si>
    <t>NIT No:  HVAC/18/10/2023-1</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</si>
</sst>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64">
    <font>
      <sz val="11"/>
      <color indexed="8"/>
      <name val="Calibri"/>
      <family val="2"/>
    </font>
    <font>
      <sz val="10"/>
      <color indexed="8"/>
      <name val="Arial"/>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0"/>
      <color theme="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right style="thin"/>
      <top>
        <color indexed="63"/>
      </top>
      <bottom style="thin"/>
    </border>
    <border>
      <left>
        <color indexed="63"/>
      </left>
      <right style="thin"/>
      <top style="thin"/>
      <bottom>
        <color indexed="63"/>
      </bottom>
    </border>
  </borders>
  <cellStyleXfs count="70">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44" fillId="0" borderId="0" applyFont="0" applyFill="0" applyBorder="0" applyAlignment="0" applyProtection="0"/>
    <xf numFmtId="41" fontId="44"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44"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3">
    <xf numFmtId="0" fontId="0" fillId="0" borderId="0" xfId="0" applyAlignment="1">
      <alignment/>
    </xf>
    <xf numFmtId="0" fontId="0" fillId="0" borderId="0" xfId="56">
      <alignment/>
      <protection/>
    </xf>
    <xf numFmtId="0" fontId="2" fillId="0" borderId="0" xfId="59">
      <alignment/>
      <protection/>
    </xf>
    <xf numFmtId="0" fontId="3" fillId="0" borderId="0" xfId="56" applyFont="1">
      <alignment/>
      <protection/>
    </xf>
    <xf numFmtId="0" fontId="5" fillId="0" borderId="0" xfId="56" applyFont="1" applyAlignment="1">
      <alignment vertical="center"/>
      <protection/>
    </xf>
    <xf numFmtId="0" fontId="6" fillId="0" borderId="0" xfId="56" applyFont="1" applyAlignment="1" applyProtection="1">
      <alignment vertical="center"/>
      <protection locked="0"/>
    </xf>
    <xf numFmtId="0" fontId="6" fillId="0" borderId="0" xfId="56" applyFont="1" applyAlignment="1">
      <alignment vertical="center"/>
      <protection/>
    </xf>
    <xf numFmtId="0" fontId="7" fillId="0" borderId="0" xfId="59" applyFont="1" applyAlignment="1">
      <alignment horizontal="center" vertical="center"/>
      <protection/>
    </xf>
    <xf numFmtId="0" fontId="8" fillId="0" borderId="0" xfId="56" applyFont="1" applyAlignment="1">
      <alignment vertical="center"/>
      <protection/>
    </xf>
    <xf numFmtId="0" fontId="10" fillId="0" borderId="0" xfId="56" applyFont="1" applyAlignment="1">
      <alignment horizontal="left"/>
      <protection/>
    </xf>
    <xf numFmtId="0" fontId="11" fillId="0" borderId="0" xfId="56" applyFont="1" applyAlignment="1">
      <alignment horizontal="left"/>
      <protection/>
    </xf>
    <xf numFmtId="0" fontId="5" fillId="0" borderId="0" xfId="56" applyFont="1" applyAlignment="1" applyProtection="1">
      <alignment vertical="center"/>
      <protection locked="0"/>
    </xf>
    <xf numFmtId="0" fontId="8" fillId="0" borderId="10" xfId="56" applyFont="1" applyBorder="1" applyAlignment="1">
      <alignment horizontal="center" vertical="top" wrapText="1"/>
      <protection/>
    </xf>
    <xf numFmtId="0" fontId="5" fillId="0" borderId="0" xfId="56" applyFont="1">
      <alignment/>
      <protection/>
    </xf>
    <xf numFmtId="0" fontId="6" fillId="0" borderId="0" xfId="56" applyFont="1">
      <alignment/>
      <protection/>
    </xf>
    <xf numFmtId="0" fontId="8" fillId="0" borderId="11" xfId="59" applyFont="1" applyBorder="1" applyAlignment="1">
      <alignment horizontal="center" vertical="top" wrapText="1"/>
      <protection/>
    </xf>
    <xf numFmtId="0" fontId="14" fillId="0" borderId="10" xfId="59" applyFont="1" applyBorder="1" applyAlignment="1">
      <alignment vertical="top" wrapText="1"/>
      <protection/>
    </xf>
    <xf numFmtId="0" fontId="5" fillId="0" borderId="0" xfId="56" applyFont="1" applyAlignment="1">
      <alignment vertical="top"/>
      <protection/>
    </xf>
    <xf numFmtId="0" fontId="6" fillId="0" borderId="0" xfId="56" applyFont="1" applyAlignment="1">
      <alignment vertical="top"/>
      <protection/>
    </xf>
    <xf numFmtId="0" fontId="8" fillId="0" borderId="12" xfId="59" applyFont="1" applyBorder="1" applyAlignment="1">
      <alignment horizontal="left" vertical="top"/>
      <protection/>
    </xf>
    <xf numFmtId="0" fontId="8" fillId="0" borderId="13" xfId="59" applyFont="1" applyBorder="1" applyAlignment="1">
      <alignment horizontal="left" vertical="top"/>
      <protection/>
    </xf>
    <xf numFmtId="0" fontId="8" fillId="0" borderId="14" xfId="59" applyFont="1" applyBorder="1" applyAlignment="1">
      <alignment horizontal="left" vertical="top"/>
      <protection/>
    </xf>
    <xf numFmtId="0" fontId="16" fillId="0" borderId="11" xfId="56" applyFont="1" applyBorder="1" applyAlignment="1">
      <alignment vertical="top"/>
      <protection/>
    </xf>
    <xf numFmtId="0" fontId="16" fillId="0" borderId="10" xfId="59" applyFont="1" applyBorder="1" applyAlignment="1">
      <alignment vertical="top"/>
      <protection/>
    </xf>
    <xf numFmtId="0" fontId="5" fillId="0" borderId="10" xfId="56" applyFont="1" applyBorder="1" applyAlignment="1">
      <alignment vertical="top"/>
      <protection/>
    </xf>
    <xf numFmtId="0" fontId="13" fillId="0" borderId="10" xfId="59" applyFont="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7" fillId="0" borderId="10" xfId="59" applyFont="1" applyBorder="1" applyAlignment="1">
      <alignment vertical="center" wrapText="1"/>
      <protection/>
    </xf>
    <xf numFmtId="0" fontId="5" fillId="0" borderId="0" xfId="59" applyFont="1" applyAlignment="1">
      <alignment vertical="top"/>
      <protection/>
    </xf>
    <xf numFmtId="0" fontId="8" fillId="0" borderId="11" xfId="56" applyFont="1" applyBorder="1" applyAlignment="1">
      <alignment horizontal="center" vertical="top" wrapText="1"/>
      <protection/>
    </xf>
    <xf numFmtId="0" fontId="5" fillId="0" borderId="15" xfId="59" applyFont="1" applyBorder="1" applyAlignment="1">
      <alignment vertical="top" wrapText="1"/>
      <protection/>
    </xf>
    <xf numFmtId="0" fontId="8" fillId="0" borderId="16" xfId="56" applyFont="1" applyBorder="1" applyAlignment="1">
      <alignment horizontal="center" vertical="top" wrapText="1"/>
      <protection/>
    </xf>
    <xf numFmtId="0" fontId="8" fillId="0" borderId="17" xfId="56" applyFont="1" applyBorder="1" applyAlignment="1">
      <alignment horizontal="center" vertical="top" wrapText="1"/>
      <protection/>
    </xf>
    <xf numFmtId="0" fontId="8" fillId="0" borderId="15" xfId="59" applyFont="1" applyBorder="1" applyAlignment="1">
      <alignment horizontal="left" vertical="top"/>
      <protection/>
    </xf>
    <xf numFmtId="0" fontId="8" fillId="0" borderId="18" xfId="59" applyFont="1" applyBorder="1" applyAlignment="1">
      <alignment horizontal="left" vertical="top"/>
      <protection/>
    </xf>
    <xf numFmtId="0" fontId="5" fillId="0" borderId="19" xfId="59" applyFont="1" applyBorder="1" applyAlignment="1">
      <alignment vertical="top"/>
      <protection/>
    </xf>
    <xf numFmtId="0" fontId="15" fillId="0" borderId="20" xfId="59" applyFont="1" applyBorder="1" applyAlignment="1">
      <alignment vertical="top"/>
      <protection/>
    </xf>
    <xf numFmtId="0" fontId="5" fillId="0" borderId="20" xfId="59" applyFont="1" applyBorder="1" applyAlignment="1">
      <alignment vertical="top"/>
      <protection/>
    </xf>
    <xf numFmtId="2" fontId="8" fillId="0" borderId="21" xfId="58" applyNumberFormat="1" applyFont="1" applyBorder="1" applyAlignment="1">
      <alignment horizontal="right" vertical="top"/>
      <protection/>
    </xf>
    <xf numFmtId="2" fontId="15" fillId="0" borderId="22" xfId="59" applyNumberFormat="1" applyFont="1" applyBorder="1" applyAlignment="1">
      <alignment horizontal="right" vertical="top"/>
      <protection/>
    </xf>
    <xf numFmtId="2" fontId="15" fillId="0" borderId="23" xfId="59" applyNumberFormat="1" applyFont="1" applyBorder="1" applyAlignment="1">
      <alignment vertical="top"/>
      <protection/>
    </xf>
    <xf numFmtId="0" fontId="5" fillId="0" borderId="16" xfId="59" applyFont="1" applyBorder="1" applyAlignment="1">
      <alignment horizontal="justify" vertical="top" wrapText="1"/>
      <protection/>
    </xf>
    <xf numFmtId="0" fontId="18" fillId="33" borderId="24" xfId="59" applyFont="1" applyFill="1" applyBorder="1" applyAlignment="1" applyProtection="1">
      <alignment vertical="center" wrapText="1"/>
      <protection locked="0"/>
    </xf>
    <xf numFmtId="10" fontId="19" fillId="33" borderId="24" xfId="66" applyNumberFormat="1" applyFont="1" applyFill="1" applyBorder="1" applyAlignment="1" applyProtection="1">
      <alignment horizontal="center" vertical="center"/>
      <protection locked="0"/>
    </xf>
    <xf numFmtId="0" fontId="5" fillId="0" borderId="23" xfId="59" applyFont="1" applyBorder="1" applyAlignment="1">
      <alignment horizontal="justify" vertical="top" wrapText="1"/>
      <protection/>
    </xf>
    <xf numFmtId="0" fontId="5" fillId="0" borderId="25" xfId="59" applyFont="1" applyBorder="1" applyAlignment="1">
      <alignment vertical="top"/>
      <protection/>
    </xf>
    <xf numFmtId="2" fontId="0" fillId="0" borderId="0" xfId="56" applyNumberFormat="1">
      <alignment/>
      <protection/>
    </xf>
    <xf numFmtId="2" fontId="8" fillId="33" borderId="16" xfId="56" applyNumberFormat="1" applyFont="1" applyFill="1" applyBorder="1" applyAlignment="1" applyProtection="1">
      <alignment horizontal="center" vertical="center"/>
      <protection locked="0"/>
    </xf>
    <xf numFmtId="2" fontId="8" fillId="34" borderId="16" xfId="56" applyNumberFormat="1" applyFont="1" applyFill="1" applyBorder="1" applyAlignment="1" applyProtection="1">
      <alignment horizontal="center" vertical="center"/>
      <protection locked="0"/>
    </xf>
    <xf numFmtId="2" fontId="8" fillId="34" borderId="16" xfId="56" applyNumberFormat="1" applyFont="1" applyFill="1" applyBorder="1" applyAlignment="1" applyProtection="1">
      <alignment horizontal="center" vertical="center" wrapText="1"/>
      <protection locked="0"/>
    </xf>
    <xf numFmtId="2" fontId="8" fillId="0" borderId="16" xfId="59" applyNumberFormat="1" applyFont="1" applyBorder="1" applyAlignment="1">
      <alignment horizontal="center" vertical="center"/>
      <protection/>
    </xf>
    <xf numFmtId="0" fontId="7" fillId="0" borderId="0" xfId="59" applyFont="1" applyFill="1" applyAlignment="1">
      <alignment horizontal="center" vertical="center"/>
      <protection/>
    </xf>
    <xf numFmtId="0" fontId="62" fillId="0" borderId="23" xfId="0" applyFont="1" applyFill="1" applyBorder="1" applyAlignment="1">
      <alignment horizontal="left" vertical="top"/>
    </xf>
    <xf numFmtId="0" fontId="24" fillId="0" borderId="23" xfId="55" applyFont="1" applyFill="1" applyBorder="1" applyAlignment="1">
      <alignment horizontal="justify" vertical="top" wrapText="1"/>
      <protection/>
    </xf>
    <xf numFmtId="0" fontId="62" fillId="0" borderId="23" xfId="0" applyFont="1" applyFill="1" applyBorder="1" applyAlignment="1">
      <alignment horizontal="center" vertical="center"/>
    </xf>
    <xf numFmtId="0" fontId="25" fillId="0" borderId="23" xfId="55" applyFont="1" applyFill="1" applyBorder="1" applyAlignment="1">
      <alignment horizontal="justify" vertical="top" wrapText="1"/>
      <protection/>
    </xf>
    <xf numFmtId="164" fontId="0" fillId="0" borderId="23" xfId="55" applyNumberFormat="1" applyFont="1" applyFill="1" applyBorder="1" applyAlignment="1">
      <alignment horizontal="center" vertical="center" shrinkToFit="1"/>
      <protection/>
    </xf>
    <xf numFmtId="2" fontId="62" fillId="0" borderId="23" xfId="0" applyNumberFormat="1" applyFont="1" applyFill="1" applyBorder="1" applyAlignment="1">
      <alignment horizontal="center" vertical="center"/>
    </xf>
    <xf numFmtId="2" fontId="8" fillId="0" borderId="26" xfId="56" applyNumberFormat="1" applyFont="1" applyFill="1" applyBorder="1" applyAlignment="1" applyProtection="1">
      <alignment horizontal="center" vertical="center"/>
      <protection locked="0"/>
    </xf>
    <xf numFmtId="2" fontId="8" fillId="0" borderId="16" xfId="56" applyNumberFormat="1" applyFont="1" applyFill="1" applyBorder="1" applyAlignment="1" applyProtection="1">
      <alignment horizontal="center" vertical="center"/>
      <protection locked="0"/>
    </xf>
    <xf numFmtId="2" fontId="5" fillId="0" borderId="16" xfId="59" applyNumberFormat="1" applyFont="1" applyFill="1" applyBorder="1" applyAlignment="1">
      <alignment horizontal="center" vertical="center"/>
      <protection/>
    </xf>
    <xf numFmtId="2" fontId="5" fillId="0" borderId="16" xfId="56" applyNumberFormat="1" applyFont="1" applyFill="1" applyBorder="1" applyAlignment="1">
      <alignment horizontal="center" vertical="center"/>
      <protection/>
    </xf>
    <xf numFmtId="0" fontId="25" fillId="0" borderId="23" xfId="55" applyFont="1" applyFill="1" applyBorder="1" applyAlignment="1">
      <alignment horizontal="justify" vertical="top" wrapText="1"/>
      <protection/>
    </xf>
    <xf numFmtId="164" fontId="0" fillId="0" borderId="23" xfId="55" applyNumberFormat="1" applyFont="1" applyFill="1" applyBorder="1" applyAlignment="1">
      <alignment horizontal="center" vertical="center" shrinkToFit="1"/>
      <protection/>
    </xf>
    <xf numFmtId="0" fontId="24" fillId="0" borderId="23" xfId="0" applyFont="1" applyFill="1" applyBorder="1" applyAlignment="1">
      <alignment horizontal="justify" vertical="top"/>
    </xf>
    <xf numFmtId="0" fontId="25" fillId="0" borderId="23" xfId="0" applyFont="1" applyFill="1" applyBorder="1" applyAlignment="1">
      <alignment horizontal="justify" vertical="top"/>
    </xf>
    <xf numFmtId="0" fontId="25" fillId="0" borderId="23" xfId="0" applyFont="1" applyFill="1" applyBorder="1" applyAlignment="1">
      <alignment horizontal="center" vertical="center"/>
    </xf>
    <xf numFmtId="0" fontId="24" fillId="0" borderId="23" xfId="55" applyFont="1" applyFill="1" applyBorder="1" applyAlignment="1">
      <alignment horizontal="center" vertical="center"/>
      <protection/>
    </xf>
    <xf numFmtId="0" fontId="24" fillId="0" borderId="23" xfId="55" applyFont="1" applyFill="1" applyBorder="1" applyAlignment="1">
      <alignment vertical="top" wrapText="1"/>
      <protection/>
    </xf>
    <xf numFmtId="0" fontId="25" fillId="0" borderId="23" xfId="55" applyFont="1" applyFill="1" applyBorder="1" applyAlignment="1">
      <alignment horizontal="justify" vertical="top"/>
      <protection/>
    </xf>
    <xf numFmtId="2" fontId="25" fillId="0" borderId="23" xfId="55" applyNumberFormat="1" applyFont="1" applyFill="1" applyBorder="1" applyAlignment="1">
      <alignment horizontal="center" vertical="center"/>
      <protection/>
    </xf>
    <xf numFmtId="0" fontId="24" fillId="0" borderId="23" xfId="55" applyFont="1" applyFill="1" applyBorder="1" applyAlignment="1">
      <alignment horizontal="justify" vertical="top" wrapText="1"/>
      <protection/>
    </xf>
    <xf numFmtId="0" fontId="25" fillId="0" borderId="23" xfId="55" applyFont="1" applyFill="1" applyBorder="1" applyAlignment="1">
      <alignment horizontal="justify" vertical="top"/>
      <protection/>
    </xf>
    <xf numFmtId="2" fontId="25" fillId="0" borderId="23" xfId="55" applyNumberFormat="1" applyFont="1" applyFill="1" applyBorder="1" applyAlignment="1">
      <alignment horizontal="center" vertical="center"/>
      <protection/>
    </xf>
    <xf numFmtId="0" fontId="8" fillId="0" borderId="13" xfId="59" applyFont="1" applyFill="1" applyBorder="1" applyAlignment="1">
      <alignment horizontal="left" vertical="top" wrapText="1"/>
      <protection/>
    </xf>
    <xf numFmtId="0" fontId="8" fillId="0" borderId="10" xfId="56" applyFont="1" applyFill="1" applyBorder="1" applyAlignment="1">
      <alignment horizontal="center" vertical="top" wrapText="1"/>
      <protection/>
    </xf>
    <xf numFmtId="0" fontId="17" fillId="0" borderId="24" xfId="59" applyFont="1" applyFill="1" applyBorder="1" applyAlignment="1" applyProtection="1">
      <alignment vertical="center" wrapText="1"/>
      <protection locked="0"/>
    </xf>
    <xf numFmtId="2" fontId="20" fillId="0" borderId="15" xfId="59" applyNumberFormat="1" applyFont="1" applyFill="1" applyBorder="1" applyAlignment="1">
      <alignment vertical="top"/>
      <protection/>
    </xf>
    <xf numFmtId="2" fontId="15" fillId="0" borderId="23" xfId="59" applyNumberFormat="1" applyFont="1" applyFill="1" applyBorder="1" applyAlignment="1">
      <alignment vertical="top"/>
      <protection/>
    </xf>
    <xf numFmtId="164" fontId="0" fillId="0" borderId="23" xfId="55" applyNumberFormat="1" applyFont="1" applyFill="1" applyBorder="1" applyAlignment="1">
      <alignment horizontal="center" vertical="center" shrinkToFit="1"/>
      <protection/>
    </xf>
    <xf numFmtId="0" fontId="8" fillId="0" borderId="23" xfId="56" applyFont="1" applyFill="1" applyBorder="1" applyAlignment="1">
      <alignment horizontal="center" vertical="top"/>
      <protection/>
    </xf>
    <xf numFmtId="0" fontId="8" fillId="34" borderId="23" xfId="56" applyFont="1" applyFill="1" applyBorder="1" applyAlignment="1">
      <alignment horizontal="center" vertical="top"/>
      <protection/>
    </xf>
    <xf numFmtId="0" fontId="8" fillId="33" borderId="12" xfId="59" applyFont="1" applyFill="1" applyBorder="1" applyAlignment="1" applyProtection="1">
      <alignment horizontal="left" vertical="top"/>
      <protection locked="0"/>
    </xf>
    <xf numFmtId="0" fontId="4" fillId="0" borderId="0" xfId="56" applyFont="1" applyAlignment="1">
      <alignment horizontal="right" vertical="top"/>
      <protection/>
    </xf>
    <xf numFmtId="0" fontId="9" fillId="0" borderId="0" xfId="56" applyFont="1" applyFill="1" applyAlignment="1">
      <alignment horizontal="left" vertical="center" wrapText="1"/>
      <protection/>
    </xf>
    <xf numFmtId="0" fontId="9" fillId="0" borderId="0" xfId="56" applyFont="1" applyAlignment="1">
      <alignment horizontal="left" vertical="center" wrapText="1"/>
      <protection/>
    </xf>
    <xf numFmtId="0" fontId="11" fillId="0" borderId="20" xfId="56" applyFont="1" applyFill="1" applyBorder="1" applyAlignment="1" applyProtection="1">
      <alignment horizontal="center" wrapText="1"/>
      <protection locked="0"/>
    </xf>
    <xf numFmtId="0" fontId="11" fillId="0" borderId="20" xfId="56" applyFont="1" applyBorder="1" applyAlignment="1" applyProtection="1">
      <alignment horizontal="center" wrapText="1"/>
      <protection locked="0"/>
    </xf>
    <xf numFmtId="0" fontId="12" fillId="0" borderId="12" xfId="56" applyFont="1" applyFill="1" applyBorder="1" applyAlignment="1">
      <alignment horizontal="center" vertical="center" wrapText="1"/>
      <protection/>
    </xf>
    <xf numFmtId="0" fontId="12" fillId="0" borderId="12" xfId="56" applyFont="1" applyBorder="1" applyAlignment="1">
      <alignment horizontal="center" vertical="center" wrapText="1"/>
      <protection/>
    </xf>
    <xf numFmtId="0" fontId="15" fillId="0" borderId="12" xfId="59" applyFont="1" applyBorder="1" applyAlignment="1">
      <alignment horizontal="center" vertical="top" wrapText="1"/>
      <protection/>
    </xf>
    <xf numFmtId="0" fontId="23" fillId="0" borderId="0" xfId="0" applyFont="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Downloads\V4_BOQ_AllinOn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E67"/>
  <sheetViews>
    <sheetView showGridLines="0" zoomScale="85" zoomScaleNormal="85" zoomScaleSheetLayoutView="85" zoomScalePageLayoutView="0" workbookViewId="0" topLeftCell="A1">
      <selection activeCell="BL13" sqref="BL13"/>
    </sheetView>
  </sheetViews>
  <sheetFormatPr defaultColWidth="9.140625" defaultRowHeight="15"/>
  <cols>
    <col min="1" max="1" width="8.8515625" style="1" customWidth="1"/>
    <col min="2" max="2" width="62.57421875" style="1" customWidth="1"/>
    <col min="3" max="3" width="19.0039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57" width="9.140625" style="1" customWidth="1"/>
    <col min="58" max="58" width="10.7109375" style="1" bestFit="1" customWidth="1"/>
    <col min="59" max="234" width="9.140625" style="1" customWidth="1"/>
    <col min="235" max="239" width="9.140625" style="3" customWidth="1"/>
    <col min="240" max="16384" width="9.140625" style="1" customWidth="1"/>
  </cols>
  <sheetData>
    <row r="1" spans="1:239" s="4" customFormat="1" ht="30" customHeight="1">
      <c r="A1" s="83" t="str">
        <f>B2&amp;" BoQ"</f>
        <v>Percentage BoQ</v>
      </c>
      <c r="B1" s="83"/>
      <c r="C1" s="83"/>
      <c r="D1" s="83"/>
      <c r="E1" s="83"/>
      <c r="F1" s="83"/>
      <c r="G1" s="83"/>
      <c r="H1" s="83"/>
      <c r="I1" s="83"/>
      <c r="J1" s="83"/>
      <c r="K1" s="83"/>
      <c r="L1" s="83"/>
      <c r="O1" s="5"/>
      <c r="P1" s="5"/>
      <c r="Q1" s="6"/>
      <c r="IA1" s="6"/>
      <c r="IB1" s="6"/>
      <c r="IC1" s="6"/>
      <c r="ID1" s="6"/>
      <c r="IE1" s="6"/>
    </row>
    <row r="2" spans="1:17" s="4" customFormat="1" ht="25.5" customHeight="1" hidden="1">
      <c r="A2" s="7" t="s">
        <v>0</v>
      </c>
      <c r="B2" s="7" t="s">
        <v>1</v>
      </c>
      <c r="C2" s="7" t="s">
        <v>2</v>
      </c>
      <c r="D2" s="51" t="s">
        <v>3</v>
      </c>
      <c r="E2" s="7" t="s">
        <v>4</v>
      </c>
      <c r="J2" s="8"/>
      <c r="K2" s="8"/>
      <c r="L2" s="8"/>
      <c r="O2" s="5"/>
      <c r="P2" s="5"/>
      <c r="Q2" s="6"/>
    </row>
    <row r="3" spans="1:239" s="4" customFormat="1" ht="30.75" customHeight="1" hidden="1">
      <c r="A3" s="4" t="s">
        <v>5</v>
      </c>
      <c r="C3" s="4" t="s">
        <v>6</v>
      </c>
      <c r="IA3" s="6"/>
      <c r="IB3" s="6"/>
      <c r="IC3" s="6"/>
      <c r="ID3" s="6"/>
      <c r="IE3" s="6"/>
    </row>
    <row r="4" spans="1:239" s="9" customFormat="1" ht="30.75" customHeight="1">
      <c r="A4" s="84" t="s">
        <v>49</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0"/>
      <c r="IB4" s="10"/>
      <c r="IC4" s="10"/>
      <c r="ID4" s="10"/>
      <c r="IE4" s="10"/>
    </row>
    <row r="5" spans="1:239" s="9" customFormat="1" ht="46.5" customHeight="1">
      <c r="A5" s="84" t="s">
        <v>206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0"/>
      <c r="IB5" s="10"/>
      <c r="IC5" s="10"/>
      <c r="ID5" s="10"/>
      <c r="IE5" s="10"/>
    </row>
    <row r="6" spans="1:239" s="9" customFormat="1" ht="30.75" customHeight="1">
      <c r="A6" s="84" t="s">
        <v>207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0"/>
      <c r="IB6" s="10"/>
      <c r="IC6" s="10"/>
      <c r="ID6" s="10"/>
      <c r="IE6" s="10"/>
    </row>
    <row r="7" spans="1:239" s="9" customFormat="1" ht="29.25" customHeight="1" hidden="1">
      <c r="A7" s="86"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0"/>
      <c r="IB7" s="10"/>
      <c r="IC7" s="10"/>
      <c r="ID7" s="10"/>
      <c r="IE7" s="10"/>
    </row>
    <row r="8" spans="1:239" s="11" customFormat="1" ht="72" customHeight="1">
      <c r="A8" s="74" t="s">
        <v>39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5"/>
      <c r="IB8" s="5"/>
      <c r="IC8" s="5"/>
      <c r="ID8" s="5"/>
      <c r="IE8" s="5"/>
    </row>
    <row r="9" spans="1:239" s="4" customFormat="1" ht="61.5" customHeight="1">
      <c r="A9" s="88" t="s">
        <v>43</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A9" s="6"/>
      <c r="IB9" s="6"/>
      <c r="IC9" s="6"/>
      <c r="ID9" s="6"/>
      <c r="IE9" s="6"/>
    </row>
    <row r="10" spans="1:239" s="13" customFormat="1" ht="18.75" customHeight="1">
      <c r="A10" s="75" t="s">
        <v>8</v>
      </c>
      <c r="B10" s="12" t="s">
        <v>9</v>
      </c>
      <c r="C10" s="12" t="s">
        <v>9</v>
      </c>
      <c r="D10" s="12" t="s">
        <v>8</v>
      </c>
      <c r="E10" s="12" t="s">
        <v>44</v>
      </c>
      <c r="F10" s="12" t="s">
        <v>10</v>
      </c>
      <c r="G10" s="12" t="s">
        <v>10</v>
      </c>
      <c r="H10" s="12" t="s">
        <v>11</v>
      </c>
      <c r="I10" s="12" t="s">
        <v>9</v>
      </c>
      <c r="J10" s="12" t="s">
        <v>8</v>
      </c>
      <c r="K10" s="12" t="s">
        <v>12</v>
      </c>
      <c r="L10" s="12" t="s">
        <v>9</v>
      </c>
      <c r="M10" s="12" t="s">
        <v>8</v>
      </c>
      <c r="N10" s="12" t="s">
        <v>10</v>
      </c>
      <c r="O10" s="12" t="s">
        <v>10</v>
      </c>
      <c r="P10" s="12" t="s">
        <v>10</v>
      </c>
      <c r="Q10" s="12" t="s">
        <v>10</v>
      </c>
      <c r="R10" s="12" t="s">
        <v>11</v>
      </c>
      <c r="S10" s="12" t="s">
        <v>11</v>
      </c>
      <c r="T10" s="12" t="s">
        <v>10</v>
      </c>
      <c r="U10" s="12" t="s">
        <v>10</v>
      </c>
      <c r="V10" s="12" t="s">
        <v>10</v>
      </c>
      <c r="W10" s="12" t="s">
        <v>10</v>
      </c>
      <c r="X10" s="12" t="s">
        <v>11</v>
      </c>
      <c r="Y10" s="12" t="s">
        <v>11</v>
      </c>
      <c r="Z10" s="12" t="s">
        <v>10</v>
      </c>
      <c r="AA10" s="12" t="s">
        <v>10</v>
      </c>
      <c r="AB10" s="12" t="s">
        <v>10</v>
      </c>
      <c r="AC10" s="12" t="s">
        <v>10</v>
      </c>
      <c r="AD10" s="12" t="s">
        <v>11</v>
      </c>
      <c r="AE10" s="12" t="s">
        <v>11</v>
      </c>
      <c r="AF10" s="12" t="s">
        <v>10</v>
      </c>
      <c r="AG10" s="12" t="s">
        <v>10</v>
      </c>
      <c r="AH10" s="12" t="s">
        <v>10</v>
      </c>
      <c r="AI10" s="12" t="s">
        <v>10</v>
      </c>
      <c r="AJ10" s="12" t="s">
        <v>11</v>
      </c>
      <c r="AK10" s="12" t="s">
        <v>11</v>
      </c>
      <c r="AL10" s="12" t="s">
        <v>10</v>
      </c>
      <c r="AM10" s="12" t="s">
        <v>10</v>
      </c>
      <c r="AN10" s="12" t="s">
        <v>10</v>
      </c>
      <c r="AO10" s="12" t="s">
        <v>10</v>
      </c>
      <c r="AP10" s="12" t="s">
        <v>11</v>
      </c>
      <c r="AQ10" s="12" t="s">
        <v>11</v>
      </c>
      <c r="AR10" s="12" t="s">
        <v>10</v>
      </c>
      <c r="AS10" s="12" t="s">
        <v>10</v>
      </c>
      <c r="AT10" s="12" t="s">
        <v>8</v>
      </c>
      <c r="AU10" s="12" t="s">
        <v>8</v>
      </c>
      <c r="AV10" s="12" t="s">
        <v>11</v>
      </c>
      <c r="AW10" s="12" t="s">
        <v>11</v>
      </c>
      <c r="AX10" s="12" t="s">
        <v>8</v>
      </c>
      <c r="AY10" s="12" t="s">
        <v>8</v>
      </c>
      <c r="AZ10" s="12" t="s">
        <v>13</v>
      </c>
      <c r="BA10" s="12" t="s">
        <v>8</v>
      </c>
      <c r="BB10" s="12" t="s">
        <v>8</v>
      </c>
      <c r="BC10" s="12" t="s">
        <v>9</v>
      </c>
      <c r="IA10" s="14"/>
      <c r="IB10" s="14"/>
      <c r="IC10" s="14"/>
      <c r="ID10" s="14"/>
      <c r="IE10" s="14"/>
    </row>
    <row r="11" spans="1:239" s="13" customFormat="1" ht="57" customHeight="1">
      <c r="A11" s="75" t="s">
        <v>14</v>
      </c>
      <c r="B11" s="12" t="s">
        <v>15</v>
      </c>
      <c r="C11" s="12" t="s">
        <v>16</v>
      </c>
      <c r="D11" s="12" t="s">
        <v>17</v>
      </c>
      <c r="E11" s="12" t="s">
        <v>18</v>
      </c>
      <c r="F11" s="12" t="s">
        <v>41</v>
      </c>
      <c r="G11" s="12"/>
      <c r="H11" s="12"/>
      <c r="I11" s="12" t="s">
        <v>19</v>
      </c>
      <c r="J11" s="12" t="s">
        <v>20</v>
      </c>
      <c r="K11" s="12" t="s">
        <v>21</v>
      </c>
      <c r="L11" s="12" t="s">
        <v>22</v>
      </c>
      <c r="M11" s="15" t="s">
        <v>23</v>
      </c>
      <c r="N11" s="12" t="s">
        <v>24</v>
      </c>
      <c r="O11" s="12" t="s">
        <v>25</v>
      </c>
      <c r="P11" s="12" t="s">
        <v>26</v>
      </c>
      <c r="Q11" s="12" t="s">
        <v>27</v>
      </c>
      <c r="R11" s="12"/>
      <c r="S11" s="12"/>
      <c r="T11" s="12" t="s">
        <v>28</v>
      </c>
      <c r="U11" s="12" t="s">
        <v>29</v>
      </c>
      <c r="V11" s="12" t="s">
        <v>30</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40</v>
      </c>
      <c r="BB11" s="16" t="s">
        <v>31</v>
      </c>
      <c r="BC11" s="16" t="s">
        <v>32</v>
      </c>
      <c r="IA11" s="14"/>
      <c r="IB11" s="14"/>
      <c r="IC11" s="14"/>
      <c r="ID11" s="14"/>
      <c r="IE11" s="14"/>
    </row>
    <row r="12" spans="1:239" s="13" customFormat="1" ht="15">
      <c r="A12" s="75">
        <v>1</v>
      </c>
      <c r="B12" s="12">
        <v>2</v>
      </c>
      <c r="C12" s="29">
        <v>3</v>
      </c>
      <c r="D12" s="31">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7</v>
      </c>
      <c r="BB12" s="32">
        <v>54</v>
      </c>
      <c r="BC12" s="12">
        <v>8</v>
      </c>
      <c r="IA12" s="14"/>
      <c r="IB12" s="14"/>
      <c r="IC12" s="14"/>
      <c r="ID12" s="14"/>
      <c r="IE12" s="14"/>
    </row>
    <row r="13" spans="1:239" s="17" customFormat="1" ht="24.75" customHeight="1">
      <c r="A13" s="52">
        <v>1</v>
      </c>
      <c r="B13" s="53" t="s">
        <v>98</v>
      </c>
      <c r="C13" s="54" t="s">
        <v>147</v>
      </c>
      <c r="D13" s="80"/>
      <c r="E13" s="80"/>
      <c r="F13" s="80"/>
      <c r="G13" s="80"/>
      <c r="H13" s="80"/>
      <c r="I13" s="80"/>
      <c r="J13" s="80"/>
      <c r="K13" s="80"/>
      <c r="L13" s="80"/>
      <c r="M13" s="80"/>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HW13" s="17">
        <v>1</v>
      </c>
      <c r="HX13" s="17" t="s">
        <v>50</v>
      </c>
      <c r="IA13" s="18">
        <v>1</v>
      </c>
      <c r="IB13" s="18" t="s">
        <v>98</v>
      </c>
      <c r="IC13" s="18" t="s">
        <v>147</v>
      </c>
      <c r="ID13" s="18"/>
      <c r="IE13" s="18"/>
    </row>
    <row r="14" spans="1:239" s="17" customFormat="1" ht="240">
      <c r="A14" s="52">
        <v>1.01</v>
      </c>
      <c r="B14" s="55" t="s">
        <v>99</v>
      </c>
      <c r="C14" s="54" t="s">
        <v>148</v>
      </c>
      <c r="D14" s="80"/>
      <c r="E14" s="80"/>
      <c r="F14" s="80"/>
      <c r="G14" s="80"/>
      <c r="H14" s="80"/>
      <c r="I14" s="80"/>
      <c r="J14" s="80"/>
      <c r="K14" s="80"/>
      <c r="L14" s="80"/>
      <c r="M14" s="80"/>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HW14" s="17">
        <v>1.01</v>
      </c>
      <c r="HX14" s="17" t="s">
        <v>51</v>
      </c>
      <c r="IA14" s="18">
        <v>1.01</v>
      </c>
      <c r="IB14" s="18" t="s">
        <v>99</v>
      </c>
      <c r="IC14" s="18" t="s">
        <v>148</v>
      </c>
      <c r="ID14" s="18"/>
      <c r="IE14" s="18"/>
    </row>
    <row r="15" spans="1:239" s="17" customFormat="1" ht="28.5">
      <c r="A15" s="52">
        <v>1.02</v>
      </c>
      <c r="B15" s="55" t="s">
        <v>100</v>
      </c>
      <c r="C15" s="54" t="s">
        <v>149</v>
      </c>
      <c r="D15" s="56">
        <v>1</v>
      </c>
      <c r="E15" s="79" t="s">
        <v>201</v>
      </c>
      <c r="F15" s="57">
        <v>390000</v>
      </c>
      <c r="G15" s="58"/>
      <c r="H15" s="59"/>
      <c r="I15" s="60" t="s">
        <v>33</v>
      </c>
      <c r="J15" s="61">
        <f>IF(I15="Less(-)",-1,1)</f>
        <v>1</v>
      </c>
      <c r="K15" s="59" t="s">
        <v>34</v>
      </c>
      <c r="L15" s="59" t="s">
        <v>4</v>
      </c>
      <c r="M15" s="47"/>
      <c r="N15" s="48"/>
      <c r="O15" s="48"/>
      <c r="P15" s="49"/>
      <c r="Q15" s="48"/>
      <c r="R15" s="48"/>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f>total_amount_ba($B$2,$D$2,D15,F15,J15,K15,M15)</f>
        <v>390000</v>
      </c>
      <c r="BB15" s="38">
        <f>BA15+SUM(N15:AZ15)</f>
        <v>390000</v>
      </c>
      <c r="BC15" s="41" t="str">
        <f>SpellNumber(L15,BB15)</f>
        <v>INR  Three Lakh Ninety Thousand    Only</v>
      </c>
      <c r="HW15" s="17">
        <v>1.02</v>
      </c>
      <c r="HX15" s="17" t="s">
        <v>52</v>
      </c>
      <c r="HZ15" s="17">
        <v>3.75</v>
      </c>
      <c r="IA15" s="18">
        <v>1.02</v>
      </c>
      <c r="IB15" s="18" t="s">
        <v>100</v>
      </c>
      <c r="IC15" s="18" t="s">
        <v>149</v>
      </c>
      <c r="ID15" s="18">
        <v>1</v>
      </c>
      <c r="IE15" s="18" t="s">
        <v>201</v>
      </c>
    </row>
    <row r="16" spans="1:239" s="17" customFormat="1" ht="240">
      <c r="A16" s="52">
        <v>1.03</v>
      </c>
      <c r="B16" s="62" t="s">
        <v>99</v>
      </c>
      <c r="C16" s="54" t="s">
        <v>150</v>
      </c>
      <c r="D16" s="80"/>
      <c r="E16" s="80"/>
      <c r="F16" s="80"/>
      <c r="G16" s="80"/>
      <c r="H16" s="80"/>
      <c r="I16" s="80"/>
      <c r="J16" s="80"/>
      <c r="K16" s="80"/>
      <c r="L16" s="80"/>
      <c r="M16" s="80"/>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HW16" s="17">
        <v>2</v>
      </c>
      <c r="HX16" s="17" t="s">
        <v>53</v>
      </c>
      <c r="IA16" s="18">
        <v>1.03</v>
      </c>
      <c r="IB16" s="18" t="s">
        <v>99</v>
      </c>
      <c r="IC16" s="18" t="s">
        <v>150</v>
      </c>
      <c r="ID16" s="18"/>
      <c r="IE16" s="18"/>
    </row>
    <row r="17" spans="1:239" s="17" customFormat="1" ht="28.5">
      <c r="A17" s="52">
        <v>1.04</v>
      </c>
      <c r="B17" s="62" t="s">
        <v>101</v>
      </c>
      <c r="C17" s="54" t="s">
        <v>151</v>
      </c>
      <c r="D17" s="63">
        <v>1</v>
      </c>
      <c r="E17" s="63" t="s">
        <v>200</v>
      </c>
      <c r="F17" s="57">
        <v>349000</v>
      </c>
      <c r="G17" s="58"/>
      <c r="H17" s="59"/>
      <c r="I17" s="60" t="s">
        <v>33</v>
      </c>
      <c r="J17" s="61">
        <f aca="true" t="shared" si="0" ref="J17:J62">IF(I17="Less(-)",-1,1)</f>
        <v>1</v>
      </c>
      <c r="K17" s="59" t="s">
        <v>34</v>
      </c>
      <c r="L17" s="59" t="s">
        <v>4</v>
      </c>
      <c r="M17" s="47"/>
      <c r="N17" s="48"/>
      <c r="O17" s="48"/>
      <c r="P17" s="49"/>
      <c r="Q17" s="48"/>
      <c r="R17" s="48"/>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50">
        <f aca="true" t="shared" si="1" ref="BA17:BA62">total_amount_ba($B$2,$D$2,D17,F17,J17,K17,M17)</f>
        <v>349000</v>
      </c>
      <c r="BB17" s="38">
        <f aca="true" t="shared" si="2" ref="BB17:BB62">BA17+SUM(N17:AZ17)</f>
        <v>349000</v>
      </c>
      <c r="BC17" s="41" t="str">
        <f aca="true" t="shared" si="3" ref="BC17:BC62">SpellNumber(L17,BB17)</f>
        <v>INR  Three Lakh Forty Nine Thousand    Only</v>
      </c>
      <c r="HW17" s="17">
        <v>2.01</v>
      </c>
      <c r="HX17" s="17" t="s">
        <v>54</v>
      </c>
      <c r="IA17" s="18">
        <v>1.04</v>
      </c>
      <c r="IB17" s="18" t="s">
        <v>101</v>
      </c>
      <c r="IC17" s="18" t="s">
        <v>151</v>
      </c>
      <c r="ID17" s="18">
        <v>1</v>
      </c>
      <c r="IE17" s="18" t="s">
        <v>200</v>
      </c>
    </row>
    <row r="18" spans="1:239" s="17" customFormat="1" ht="195">
      <c r="A18" s="52">
        <v>1.05</v>
      </c>
      <c r="B18" s="62" t="s">
        <v>102</v>
      </c>
      <c r="C18" s="54" t="s">
        <v>152</v>
      </c>
      <c r="D18" s="80"/>
      <c r="E18" s="80"/>
      <c r="F18" s="80"/>
      <c r="G18" s="80"/>
      <c r="H18" s="80"/>
      <c r="I18" s="80"/>
      <c r="J18" s="80"/>
      <c r="K18" s="80"/>
      <c r="L18" s="80"/>
      <c r="M18" s="80"/>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HW18" s="17">
        <v>2.02</v>
      </c>
      <c r="HX18" s="17" t="s">
        <v>55</v>
      </c>
      <c r="HZ18" s="17">
        <v>5.75</v>
      </c>
      <c r="IA18" s="18">
        <v>1.05</v>
      </c>
      <c r="IB18" s="18" t="s">
        <v>102</v>
      </c>
      <c r="IC18" s="18" t="s">
        <v>152</v>
      </c>
      <c r="ID18" s="18"/>
      <c r="IE18" s="18"/>
    </row>
    <row r="19" spans="1:239" s="17" customFormat="1" ht="28.5">
      <c r="A19" s="52">
        <v>1.06</v>
      </c>
      <c r="B19" s="62" t="s">
        <v>103</v>
      </c>
      <c r="C19" s="54" t="s">
        <v>153</v>
      </c>
      <c r="D19" s="63">
        <v>2</v>
      </c>
      <c r="E19" s="63" t="s">
        <v>202</v>
      </c>
      <c r="F19" s="57">
        <v>123000</v>
      </c>
      <c r="G19" s="58"/>
      <c r="H19" s="59"/>
      <c r="I19" s="60" t="s">
        <v>33</v>
      </c>
      <c r="J19" s="61">
        <f t="shared" si="0"/>
        <v>1</v>
      </c>
      <c r="K19" s="59" t="s">
        <v>34</v>
      </c>
      <c r="L19" s="59" t="s">
        <v>4</v>
      </c>
      <c r="M19" s="47"/>
      <c r="N19" s="48"/>
      <c r="O19" s="48"/>
      <c r="P19" s="49"/>
      <c r="Q19" s="48"/>
      <c r="R19" s="48"/>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50">
        <f t="shared" si="1"/>
        <v>246000</v>
      </c>
      <c r="BB19" s="38">
        <f t="shared" si="2"/>
        <v>246000</v>
      </c>
      <c r="BC19" s="41" t="str">
        <f t="shared" si="3"/>
        <v>INR  Two Lakh Forty Six Thousand    Only</v>
      </c>
      <c r="HW19" s="17">
        <v>2.03</v>
      </c>
      <c r="HX19" s="17" t="s">
        <v>56</v>
      </c>
      <c r="HZ19" s="17">
        <v>2</v>
      </c>
      <c r="IA19" s="18">
        <v>1.06</v>
      </c>
      <c r="IB19" s="18" t="s">
        <v>103</v>
      </c>
      <c r="IC19" s="18" t="s">
        <v>153</v>
      </c>
      <c r="ID19" s="18">
        <v>2</v>
      </c>
      <c r="IE19" s="18" t="s">
        <v>202</v>
      </c>
    </row>
    <row r="20" spans="1:239" s="17" customFormat="1" ht="30">
      <c r="A20" s="52">
        <v>1.07</v>
      </c>
      <c r="B20" s="62" t="s">
        <v>104</v>
      </c>
      <c r="C20" s="54" t="s">
        <v>154</v>
      </c>
      <c r="D20" s="80"/>
      <c r="E20" s="80"/>
      <c r="F20" s="80"/>
      <c r="G20" s="80"/>
      <c r="H20" s="80"/>
      <c r="I20" s="80"/>
      <c r="J20" s="80"/>
      <c r="K20" s="80"/>
      <c r="L20" s="80"/>
      <c r="M20" s="80"/>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HW20" s="17">
        <v>3</v>
      </c>
      <c r="HX20" s="17" t="s">
        <v>57</v>
      </c>
      <c r="IA20" s="18">
        <v>1.07</v>
      </c>
      <c r="IB20" s="18" t="s">
        <v>104</v>
      </c>
      <c r="IC20" s="18" t="s">
        <v>154</v>
      </c>
      <c r="ID20" s="18"/>
      <c r="IE20" s="18"/>
    </row>
    <row r="21" spans="1:239" s="17" customFormat="1" ht="28.5">
      <c r="A21" s="52">
        <v>1.08</v>
      </c>
      <c r="B21" s="62" t="s">
        <v>105</v>
      </c>
      <c r="C21" s="54" t="s">
        <v>155</v>
      </c>
      <c r="D21" s="63">
        <v>1</v>
      </c>
      <c r="E21" s="63" t="s">
        <v>202</v>
      </c>
      <c r="F21" s="57">
        <v>4570</v>
      </c>
      <c r="G21" s="58"/>
      <c r="H21" s="59"/>
      <c r="I21" s="60" t="s">
        <v>33</v>
      </c>
      <c r="J21" s="61">
        <f t="shared" si="0"/>
        <v>1</v>
      </c>
      <c r="K21" s="59" t="s">
        <v>34</v>
      </c>
      <c r="L21" s="59" t="s">
        <v>4</v>
      </c>
      <c r="M21" s="47"/>
      <c r="N21" s="48"/>
      <c r="O21" s="48"/>
      <c r="P21" s="49"/>
      <c r="Q21" s="48"/>
      <c r="R21" s="48"/>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0">
        <f t="shared" si="1"/>
        <v>4570</v>
      </c>
      <c r="BB21" s="38">
        <f t="shared" si="2"/>
        <v>4570</v>
      </c>
      <c r="BC21" s="41" t="str">
        <f t="shared" si="3"/>
        <v>INR  Four Thousand Five Hundred &amp; Seventy  Only</v>
      </c>
      <c r="HW21" s="17">
        <v>3.01</v>
      </c>
      <c r="HX21" s="17" t="s">
        <v>58</v>
      </c>
      <c r="IA21" s="18">
        <v>1.08</v>
      </c>
      <c r="IB21" s="18" t="s">
        <v>105</v>
      </c>
      <c r="IC21" s="18" t="s">
        <v>155</v>
      </c>
      <c r="ID21" s="18">
        <v>1</v>
      </c>
      <c r="IE21" s="18" t="s">
        <v>202</v>
      </c>
    </row>
    <row r="22" spans="1:239" s="17" customFormat="1" ht="45">
      <c r="A22" s="52">
        <v>1.09</v>
      </c>
      <c r="B22" s="62" t="s">
        <v>106</v>
      </c>
      <c r="C22" s="54" t="s">
        <v>156</v>
      </c>
      <c r="D22" s="63">
        <v>2</v>
      </c>
      <c r="E22" s="63" t="s">
        <v>202</v>
      </c>
      <c r="F22" s="57">
        <v>4000</v>
      </c>
      <c r="G22" s="58"/>
      <c r="H22" s="59"/>
      <c r="I22" s="60" t="s">
        <v>33</v>
      </c>
      <c r="J22" s="61">
        <f t="shared" si="0"/>
        <v>1</v>
      </c>
      <c r="K22" s="59" t="s">
        <v>34</v>
      </c>
      <c r="L22" s="59" t="s">
        <v>4</v>
      </c>
      <c r="M22" s="47"/>
      <c r="N22" s="48"/>
      <c r="O22" s="48"/>
      <c r="P22" s="49"/>
      <c r="Q22" s="48"/>
      <c r="R22" s="48"/>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0">
        <f t="shared" si="1"/>
        <v>8000</v>
      </c>
      <c r="BB22" s="38">
        <f t="shared" si="2"/>
        <v>8000</v>
      </c>
      <c r="BC22" s="41" t="str">
        <f t="shared" si="3"/>
        <v>INR  Eight Thousand    Only</v>
      </c>
      <c r="HW22" s="17">
        <v>3.02</v>
      </c>
      <c r="HX22" s="17" t="s">
        <v>59</v>
      </c>
      <c r="HZ22" s="17">
        <v>0.13</v>
      </c>
      <c r="IA22" s="18">
        <v>1.09</v>
      </c>
      <c r="IB22" s="18" t="s">
        <v>106</v>
      </c>
      <c r="IC22" s="18" t="s">
        <v>156</v>
      </c>
      <c r="ID22" s="18">
        <v>2</v>
      </c>
      <c r="IE22" s="18" t="s">
        <v>202</v>
      </c>
    </row>
    <row r="23" spans="1:239" s="17" customFormat="1" ht="15.75">
      <c r="A23" s="52">
        <v>1.1</v>
      </c>
      <c r="B23" s="64" t="s">
        <v>107</v>
      </c>
      <c r="C23" s="54" t="s">
        <v>157</v>
      </c>
      <c r="D23" s="80"/>
      <c r="E23" s="80"/>
      <c r="F23" s="80"/>
      <c r="G23" s="80"/>
      <c r="H23" s="80"/>
      <c r="I23" s="80"/>
      <c r="J23" s="80"/>
      <c r="K23" s="80"/>
      <c r="L23" s="80"/>
      <c r="M23" s="80"/>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HW23" s="17">
        <v>3.03</v>
      </c>
      <c r="HX23" s="17" t="s">
        <v>60</v>
      </c>
      <c r="HZ23" s="17">
        <v>0.87</v>
      </c>
      <c r="IA23" s="18">
        <v>1.1</v>
      </c>
      <c r="IB23" s="18" t="s">
        <v>107</v>
      </c>
      <c r="IC23" s="18" t="s">
        <v>157</v>
      </c>
      <c r="ID23" s="18"/>
      <c r="IE23" s="18"/>
    </row>
    <row r="24" spans="1:239" s="17" customFormat="1" ht="225">
      <c r="A24" s="52">
        <v>1.11</v>
      </c>
      <c r="B24" s="65" t="s">
        <v>108</v>
      </c>
      <c r="C24" s="54" t="s">
        <v>158</v>
      </c>
      <c r="D24" s="80"/>
      <c r="E24" s="80"/>
      <c r="F24" s="80"/>
      <c r="G24" s="80"/>
      <c r="H24" s="80"/>
      <c r="I24" s="80"/>
      <c r="J24" s="80"/>
      <c r="K24" s="80"/>
      <c r="L24" s="80"/>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HW24" s="17">
        <v>3.04</v>
      </c>
      <c r="HX24" s="17" t="s">
        <v>61</v>
      </c>
      <c r="IA24" s="18">
        <v>1.11</v>
      </c>
      <c r="IB24" s="18" t="s">
        <v>108</v>
      </c>
      <c r="IC24" s="18" t="s">
        <v>158</v>
      </c>
      <c r="ID24" s="18"/>
      <c r="IE24" s="18"/>
    </row>
    <row r="25" spans="1:239" s="17" customFormat="1" ht="75">
      <c r="A25" s="52">
        <v>1.12</v>
      </c>
      <c r="B25" s="65" t="s">
        <v>109</v>
      </c>
      <c r="C25" s="54" t="s">
        <v>159</v>
      </c>
      <c r="D25" s="80"/>
      <c r="E25" s="80"/>
      <c r="F25" s="80"/>
      <c r="G25" s="80"/>
      <c r="H25" s="80"/>
      <c r="I25" s="80"/>
      <c r="J25" s="80"/>
      <c r="K25" s="80"/>
      <c r="L25" s="80"/>
      <c r="M25" s="80"/>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HW25" s="17">
        <v>3.05</v>
      </c>
      <c r="HX25" s="17" t="s">
        <v>62</v>
      </c>
      <c r="HZ25" s="17">
        <v>0.021</v>
      </c>
      <c r="IA25" s="18">
        <v>1.12</v>
      </c>
      <c r="IB25" s="18" t="s">
        <v>109</v>
      </c>
      <c r="IC25" s="18" t="s">
        <v>159</v>
      </c>
      <c r="ID25" s="18"/>
      <c r="IE25" s="18"/>
    </row>
    <row r="26" spans="1:239" s="17" customFormat="1" ht="28.5">
      <c r="A26" s="52">
        <v>1.13</v>
      </c>
      <c r="B26" s="65" t="s">
        <v>110</v>
      </c>
      <c r="C26" s="54" t="s">
        <v>160</v>
      </c>
      <c r="D26" s="66">
        <v>1</v>
      </c>
      <c r="E26" s="66" t="s">
        <v>200</v>
      </c>
      <c r="F26" s="57">
        <v>188600</v>
      </c>
      <c r="G26" s="58"/>
      <c r="H26" s="59"/>
      <c r="I26" s="60" t="s">
        <v>33</v>
      </c>
      <c r="J26" s="61">
        <f t="shared" si="0"/>
        <v>1</v>
      </c>
      <c r="K26" s="59" t="s">
        <v>34</v>
      </c>
      <c r="L26" s="59" t="s">
        <v>4</v>
      </c>
      <c r="M26" s="47"/>
      <c r="N26" s="48"/>
      <c r="O26" s="48"/>
      <c r="P26" s="49"/>
      <c r="Q26" s="48"/>
      <c r="R26" s="48"/>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50">
        <f t="shared" si="1"/>
        <v>188600</v>
      </c>
      <c r="BB26" s="38">
        <f t="shared" si="2"/>
        <v>188600</v>
      </c>
      <c r="BC26" s="41" t="str">
        <f t="shared" si="3"/>
        <v>INR  One Lakh Eighty Eight Thousand Six Hundred    Only</v>
      </c>
      <c r="HW26" s="17">
        <v>3.06</v>
      </c>
      <c r="HX26" s="17" t="s">
        <v>63</v>
      </c>
      <c r="HZ26" s="17">
        <v>2.6</v>
      </c>
      <c r="IA26" s="18">
        <v>1.13</v>
      </c>
      <c r="IB26" s="18" t="s">
        <v>110</v>
      </c>
      <c r="IC26" s="18" t="s">
        <v>160</v>
      </c>
      <c r="ID26" s="18">
        <v>1</v>
      </c>
      <c r="IE26" s="18" t="s">
        <v>200</v>
      </c>
    </row>
    <row r="27" spans="1:239" s="17" customFormat="1" ht="15.75">
      <c r="A27" s="52">
        <v>1.14</v>
      </c>
      <c r="B27" s="53" t="s">
        <v>111</v>
      </c>
      <c r="C27" s="54" t="s">
        <v>161</v>
      </c>
      <c r="D27" s="80"/>
      <c r="E27" s="80"/>
      <c r="F27" s="80"/>
      <c r="G27" s="80"/>
      <c r="H27" s="80"/>
      <c r="I27" s="80"/>
      <c r="J27" s="80"/>
      <c r="K27" s="80"/>
      <c r="L27" s="80"/>
      <c r="M27" s="80"/>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HW27" s="17">
        <v>3.07</v>
      </c>
      <c r="HX27" s="17" t="s">
        <v>64</v>
      </c>
      <c r="HZ27" s="17">
        <v>2.7</v>
      </c>
      <c r="IA27" s="18">
        <v>1.14</v>
      </c>
      <c r="IB27" s="18" t="s">
        <v>111</v>
      </c>
      <c r="IC27" s="18" t="s">
        <v>161</v>
      </c>
      <c r="ID27" s="18"/>
      <c r="IE27" s="18"/>
    </row>
    <row r="28" spans="1:239" s="17" customFormat="1" ht="150">
      <c r="A28" s="52">
        <v>1.15</v>
      </c>
      <c r="B28" s="55" t="s">
        <v>112</v>
      </c>
      <c r="C28" s="54" t="s">
        <v>162</v>
      </c>
      <c r="D28" s="80"/>
      <c r="E28" s="80"/>
      <c r="F28" s="80"/>
      <c r="G28" s="80"/>
      <c r="H28" s="80"/>
      <c r="I28" s="80"/>
      <c r="J28" s="80"/>
      <c r="K28" s="80"/>
      <c r="L28" s="80"/>
      <c r="M28" s="80"/>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HW28" s="17">
        <v>3.08</v>
      </c>
      <c r="HX28" s="17" t="s">
        <v>65</v>
      </c>
      <c r="HZ28" s="17">
        <v>2.7</v>
      </c>
      <c r="IA28" s="18">
        <v>1.15</v>
      </c>
      <c r="IB28" s="18" t="s">
        <v>112</v>
      </c>
      <c r="IC28" s="18" t="s">
        <v>162</v>
      </c>
      <c r="ID28" s="18"/>
      <c r="IE28" s="18"/>
    </row>
    <row r="29" spans="1:239" s="17" customFormat="1" ht="30">
      <c r="A29" s="52">
        <v>1.16</v>
      </c>
      <c r="B29" s="55" t="s">
        <v>113</v>
      </c>
      <c r="C29" s="54" t="s">
        <v>163</v>
      </c>
      <c r="D29" s="56">
        <v>45</v>
      </c>
      <c r="E29" s="79" t="s">
        <v>203</v>
      </c>
      <c r="F29" s="57">
        <v>300</v>
      </c>
      <c r="G29" s="58"/>
      <c r="H29" s="59"/>
      <c r="I29" s="60" t="s">
        <v>33</v>
      </c>
      <c r="J29" s="61">
        <f t="shared" si="0"/>
        <v>1</v>
      </c>
      <c r="K29" s="59" t="s">
        <v>34</v>
      </c>
      <c r="L29" s="59" t="s">
        <v>4</v>
      </c>
      <c r="M29" s="47"/>
      <c r="N29" s="48"/>
      <c r="O29" s="48"/>
      <c r="P29" s="49"/>
      <c r="Q29" s="48"/>
      <c r="R29" s="48"/>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0">
        <f t="shared" si="1"/>
        <v>13500</v>
      </c>
      <c r="BB29" s="38">
        <f t="shared" si="2"/>
        <v>13500</v>
      </c>
      <c r="BC29" s="41" t="str">
        <f t="shared" si="3"/>
        <v>INR  Thirteen Thousand Five Hundred    Only</v>
      </c>
      <c r="HW29" s="17">
        <v>3.09</v>
      </c>
      <c r="HX29" s="17" t="s">
        <v>66</v>
      </c>
      <c r="HZ29" s="17">
        <v>9.07</v>
      </c>
      <c r="IA29" s="18">
        <v>1.16</v>
      </c>
      <c r="IB29" s="18" t="s">
        <v>113</v>
      </c>
      <c r="IC29" s="18" t="s">
        <v>163</v>
      </c>
      <c r="ID29" s="18">
        <v>45</v>
      </c>
      <c r="IE29" s="18" t="s">
        <v>203</v>
      </c>
    </row>
    <row r="30" spans="1:239" s="17" customFormat="1" ht="30">
      <c r="A30" s="52">
        <v>1.17</v>
      </c>
      <c r="B30" s="55" t="s">
        <v>114</v>
      </c>
      <c r="C30" s="54" t="s">
        <v>164</v>
      </c>
      <c r="D30" s="56">
        <v>45</v>
      </c>
      <c r="E30" s="79" t="s">
        <v>203</v>
      </c>
      <c r="F30" s="57">
        <v>780</v>
      </c>
      <c r="G30" s="58"/>
      <c r="H30" s="59"/>
      <c r="I30" s="60" t="s">
        <v>33</v>
      </c>
      <c r="J30" s="61">
        <f t="shared" si="0"/>
        <v>1</v>
      </c>
      <c r="K30" s="59" t="s">
        <v>34</v>
      </c>
      <c r="L30" s="59" t="s">
        <v>4</v>
      </c>
      <c r="M30" s="47"/>
      <c r="N30" s="48"/>
      <c r="O30" s="48"/>
      <c r="P30" s="49"/>
      <c r="Q30" s="48"/>
      <c r="R30" s="48"/>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50">
        <f t="shared" si="1"/>
        <v>35100</v>
      </c>
      <c r="BB30" s="38">
        <f t="shared" si="2"/>
        <v>35100</v>
      </c>
      <c r="BC30" s="41" t="str">
        <f t="shared" si="3"/>
        <v>INR  Thirty Five Thousand One Hundred    Only</v>
      </c>
      <c r="HW30" s="17">
        <v>4</v>
      </c>
      <c r="HX30" s="17" t="s">
        <v>67</v>
      </c>
      <c r="IA30" s="18">
        <v>1.17</v>
      </c>
      <c r="IB30" s="18" t="s">
        <v>114</v>
      </c>
      <c r="IC30" s="18" t="s">
        <v>164</v>
      </c>
      <c r="ID30" s="18">
        <v>45</v>
      </c>
      <c r="IE30" s="18" t="s">
        <v>203</v>
      </c>
    </row>
    <row r="31" spans="1:239" s="17" customFormat="1" ht="30">
      <c r="A31" s="52">
        <v>1.18</v>
      </c>
      <c r="B31" s="55" t="s">
        <v>115</v>
      </c>
      <c r="C31" s="54" t="s">
        <v>165</v>
      </c>
      <c r="D31" s="56">
        <v>30</v>
      </c>
      <c r="E31" s="79" t="s">
        <v>203</v>
      </c>
      <c r="F31" s="57">
        <v>450</v>
      </c>
      <c r="G31" s="58"/>
      <c r="H31" s="59"/>
      <c r="I31" s="60" t="s">
        <v>33</v>
      </c>
      <c r="J31" s="61">
        <f t="shared" si="0"/>
        <v>1</v>
      </c>
      <c r="K31" s="59" t="s">
        <v>34</v>
      </c>
      <c r="L31" s="59" t="s">
        <v>4</v>
      </c>
      <c r="M31" s="47"/>
      <c r="N31" s="48"/>
      <c r="O31" s="48"/>
      <c r="P31" s="49"/>
      <c r="Q31" s="48"/>
      <c r="R31" s="48"/>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50">
        <f t="shared" si="1"/>
        <v>13500</v>
      </c>
      <c r="BB31" s="38">
        <f t="shared" si="2"/>
        <v>13500</v>
      </c>
      <c r="BC31" s="41" t="str">
        <f t="shared" si="3"/>
        <v>INR  Thirteen Thousand Five Hundred    Only</v>
      </c>
      <c r="HW31" s="17">
        <v>4.01</v>
      </c>
      <c r="HX31" s="17" t="s">
        <v>68</v>
      </c>
      <c r="HZ31" s="17">
        <v>1.82</v>
      </c>
      <c r="IA31" s="18">
        <v>1.18</v>
      </c>
      <c r="IB31" s="18" t="s">
        <v>115</v>
      </c>
      <c r="IC31" s="18" t="s">
        <v>165</v>
      </c>
      <c r="ID31" s="18">
        <v>30</v>
      </c>
      <c r="IE31" s="18" t="s">
        <v>203</v>
      </c>
    </row>
    <row r="32" spans="1:239" s="17" customFormat="1" ht="30">
      <c r="A32" s="52">
        <v>1.19</v>
      </c>
      <c r="B32" s="55" t="s">
        <v>116</v>
      </c>
      <c r="C32" s="54" t="s">
        <v>166</v>
      </c>
      <c r="D32" s="56">
        <v>30</v>
      </c>
      <c r="E32" s="79" t="s">
        <v>203</v>
      </c>
      <c r="F32" s="57">
        <v>1645</v>
      </c>
      <c r="G32" s="58"/>
      <c r="H32" s="59"/>
      <c r="I32" s="60" t="s">
        <v>33</v>
      </c>
      <c r="J32" s="61">
        <f t="shared" si="0"/>
        <v>1</v>
      </c>
      <c r="K32" s="59" t="s">
        <v>34</v>
      </c>
      <c r="L32" s="59" t="s">
        <v>4</v>
      </c>
      <c r="M32" s="47"/>
      <c r="N32" s="48"/>
      <c r="O32" s="48"/>
      <c r="P32" s="49"/>
      <c r="Q32" s="48"/>
      <c r="R32" s="48"/>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50">
        <f t="shared" si="1"/>
        <v>49350</v>
      </c>
      <c r="BB32" s="38">
        <f t="shared" si="2"/>
        <v>49350</v>
      </c>
      <c r="BC32" s="41" t="str">
        <f t="shared" si="3"/>
        <v>INR  Forty Nine Thousand Three Hundred &amp; Fifty  Only</v>
      </c>
      <c r="HW32" s="17">
        <v>4.02</v>
      </c>
      <c r="HX32" s="17" t="s">
        <v>69</v>
      </c>
      <c r="IA32" s="18">
        <v>1.19</v>
      </c>
      <c r="IB32" s="18" t="s">
        <v>116</v>
      </c>
      <c r="IC32" s="18" t="s">
        <v>166</v>
      </c>
      <c r="ID32" s="18">
        <v>30</v>
      </c>
      <c r="IE32" s="18" t="s">
        <v>203</v>
      </c>
    </row>
    <row r="33" spans="1:239" s="17" customFormat="1" ht="60">
      <c r="A33" s="52">
        <v>1.2</v>
      </c>
      <c r="B33" s="55" t="s">
        <v>117</v>
      </c>
      <c r="C33" s="54" t="s">
        <v>167</v>
      </c>
      <c r="D33" s="80"/>
      <c r="E33" s="80"/>
      <c r="F33" s="80"/>
      <c r="G33" s="80"/>
      <c r="H33" s="80"/>
      <c r="I33" s="80"/>
      <c r="J33" s="80"/>
      <c r="K33" s="80"/>
      <c r="L33" s="80"/>
      <c r="M33" s="80"/>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HW33" s="17">
        <v>4.03</v>
      </c>
      <c r="HX33" s="17" t="s">
        <v>70</v>
      </c>
      <c r="HZ33" s="17">
        <v>13.45</v>
      </c>
      <c r="IA33" s="18">
        <v>1.2</v>
      </c>
      <c r="IB33" s="18" t="s">
        <v>117</v>
      </c>
      <c r="IC33" s="18" t="s">
        <v>167</v>
      </c>
      <c r="ID33" s="18"/>
      <c r="IE33" s="18"/>
    </row>
    <row r="34" spans="1:239" s="17" customFormat="1" ht="28.5">
      <c r="A34" s="52">
        <v>1.21</v>
      </c>
      <c r="B34" s="55" t="s">
        <v>97</v>
      </c>
      <c r="C34" s="54" t="s">
        <v>168</v>
      </c>
      <c r="D34" s="56">
        <v>35</v>
      </c>
      <c r="E34" s="79" t="s">
        <v>203</v>
      </c>
      <c r="F34" s="57">
        <v>235</v>
      </c>
      <c r="G34" s="58"/>
      <c r="H34" s="59"/>
      <c r="I34" s="60" t="s">
        <v>33</v>
      </c>
      <c r="J34" s="61">
        <f t="shared" si="0"/>
        <v>1</v>
      </c>
      <c r="K34" s="59" t="s">
        <v>34</v>
      </c>
      <c r="L34" s="59" t="s">
        <v>4</v>
      </c>
      <c r="M34" s="47"/>
      <c r="N34" s="48"/>
      <c r="O34" s="48"/>
      <c r="P34" s="49"/>
      <c r="Q34" s="48"/>
      <c r="R34" s="48"/>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50">
        <f t="shared" si="1"/>
        <v>8225</v>
      </c>
      <c r="BB34" s="38">
        <f t="shared" si="2"/>
        <v>8225</v>
      </c>
      <c r="BC34" s="41" t="str">
        <f t="shared" si="3"/>
        <v>INR  Eight Thousand Two Hundred &amp; Twenty Five  Only</v>
      </c>
      <c r="HW34" s="17">
        <v>4.04</v>
      </c>
      <c r="HX34" s="17" t="s">
        <v>71</v>
      </c>
      <c r="HZ34" s="17">
        <v>10.1</v>
      </c>
      <c r="IA34" s="18">
        <v>1.21</v>
      </c>
      <c r="IB34" s="18" t="s">
        <v>97</v>
      </c>
      <c r="IC34" s="18" t="s">
        <v>168</v>
      </c>
      <c r="ID34" s="18">
        <v>35</v>
      </c>
      <c r="IE34" s="18" t="s">
        <v>203</v>
      </c>
    </row>
    <row r="35" spans="1:239" s="17" customFormat="1" ht="28.5">
      <c r="A35" s="52">
        <v>1.22</v>
      </c>
      <c r="B35" s="55" t="s">
        <v>118</v>
      </c>
      <c r="C35" s="54" t="s">
        <v>169</v>
      </c>
      <c r="D35" s="56">
        <v>30</v>
      </c>
      <c r="E35" s="79" t="s">
        <v>203</v>
      </c>
      <c r="F35" s="57">
        <v>185</v>
      </c>
      <c r="G35" s="58"/>
      <c r="H35" s="59"/>
      <c r="I35" s="60" t="s">
        <v>33</v>
      </c>
      <c r="J35" s="61">
        <f t="shared" si="0"/>
        <v>1</v>
      </c>
      <c r="K35" s="59" t="s">
        <v>34</v>
      </c>
      <c r="L35" s="59" t="s">
        <v>4</v>
      </c>
      <c r="M35" s="47"/>
      <c r="N35" s="48"/>
      <c r="O35" s="48"/>
      <c r="P35" s="49"/>
      <c r="Q35" s="48"/>
      <c r="R35" s="48"/>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50">
        <f t="shared" si="1"/>
        <v>5550</v>
      </c>
      <c r="BB35" s="38">
        <f t="shared" si="2"/>
        <v>5550</v>
      </c>
      <c r="BC35" s="41" t="str">
        <f t="shared" si="3"/>
        <v>INR  Five Thousand Five Hundred &amp; Fifty  Only</v>
      </c>
      <c r="HW35" s="17">
        <v>4.05</v>
      </c>
      <c r="HX35" s="17" t="s">
        <v>72</v>
      </c>
      <c r="HZ35" s="17">
        <v>8.2</v>
      </c>
      <c r="IA35" s="18">
        <v>1.22</v>
      </c>
      <c r="IB35" s="18" t="s">
        <v>118</v>
      </c>
      <c r="IC35" s="18" t="s">
        <v>169</v>
      </c>
      <c r="ID35" s="18">
        <v>30</v>
      </c>
      <c r="IE35" s="18" t="s">
        <v>203</v>
      </c>
    </row>
    <row r="36" spans="1:239" s="17" customFormat="1" ht="15.75">
      <c r="A36" s="52">
        <v>1.23</v>
      </c>
      <c r="B36" s="53" t="s">
        <v>119</v>
      </c>
      <c r="C36" s="54" t="s">
        <v>170</v>
      </c>
      <c r="D36" s="80"/>
      <c r="E36" s="80"/>
      <c r="F36" s="80"/>
      <c r="G36" s="80"/>
      <c r="H36" s="80"/>
      <c r="I36" s="80"/>
      <c r="J36" s="80"/>
      <c r="K36" s="80"/>
      <c r="L36" s="80"/>
      <c r="M36" s="80"/>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HW36" s="17">
        <v>4.06</v>
      </c>
      <c r="HX36" s="17" t="s">
        <v>73</v>
      </c>
      <c r="IA36" s="18">
        <v>1.23</v>
      </c>
      <c r="IB36" s="18" t="s">
        <v>119</v>
      </c>
      <c r="IC36" s="18" t="s">
        <v>170</v>
      </c>
      <c r="ID36" s="18"/>
      <c r="IE36" s="18"/>
    </row>
    <row r="37" spans="1:239" s="17" customFormat="1" ht="90">
      <c r="A37" s="52">
        <v>1.24</v>
      </c>
      <c r="B37" s="55" t="s">
        <v>120</v>
      </c>
      <c r="C37" s="54" t="s">
        <v>171</v>
      </c>
      <c r="D37" s="56">
        <v>4</v>
      </c>
      <c r="E37" s="79" t="s">
        <v>204</v>
      </c>
      <c r="F37" s="57">
        <v>2343</v>
      </c>
      <c r="G37" s="58"/>
      <c r="H37" s="59"/>
      <c r="I37" s="60" t="s">
        <v>33</v>
      </c>
      <c r="J37" s="61">
        <f t="shared" si="0"/>
        <v>1</v>
      </c>
      <c r="K37" s="59" t="s">
        <v>34</v>
      </c>
      <c r="L37" s="59" t="s">
        <v>4</v>
      </c>
      <c r="M37" s="47"/>
      <c r="N37" s="48"/>
      <c r="O37" s="48"/>
      <c r="P37" s="49"/>
      <c r="Q37" s="48"/>
      <c r="R37" s="48"/>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50">
        <f t="shared" si="1"/>
        <v>9372</v>
      </c>
      <c r="BB37" s="38">
        <f t="shared" si="2"/>
        <v>9372</v>
      </c>
      <c r="BC37" s="41" t="str">
        <f t="shared" si="3"/>
        <v>INR  Nine Thousand Three Hundred &amp; Seventy Two  Only</v>
      </c>
      <c r="HW37" s="17">
        <v>4.07</v>
      </c>
      <c r="HX37" s="17" t="s">
        <v>45</v>
      </c>
      <c r="HZ37" s="17">
        <v>215</v>
      </c>
      <c r="IA37" s="18">
        <v>1.24</v>
      </c>
      <c r="IB37" s="18" t="s">
        <v>120</v>
      </c>
      <c r="IC37" s="18" t="s">
        <v>171</v>
      </c>
      <c r="ID37" s="18">
        <v>4</v>
      </c>
      <c r="IE37" s="18" t="s">
        <v>204</v>
      </c>
    </row>
    <row r="38" spans="1:239" s="17" customFormat="1" ht="15.75">
      <c r="A38" s="52">
        <v>1.25</v>
      </c>
      <c r="B38" s="53" t="s">
        <v>121</v>
      </c>
      <c r="C38" s="54" t="s">
        <v>172</v>
      </c>
      <c r="D38" s="80"/>
      <c r="E38" s="80"/>
      <c r="F38" s="80"/>
      <c r="G38" s="80"/>
      <c r="H38" s="80"/>
      <c r="I38" s="80"/>
      <c r="J38" s="80"/>
      <c r="K38" s="80"/>
      <c r="L38" s="80"/>
      <c r="M38" s="80"/>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HW38" s="17">
        <v>5</v>
      </c>
      <c r="HX38" s="17" t="s">
        <v>74</v>
      </c>
      <c r="IA38" s="18">
        <v>1.25</v>
      </c>
      <c r="IB38" s="18" t="s">
        <v>121</v>
      </c>
      <c r="IC38" s="18" t="s">
        <v>172</v>
      </c>
      <c r="ID38" s="18"/>
      <c r="IE38" s="18"/>
    </row>
    <row r="39" spans="1:239" s="17" customFormat="1" ht="105">
      <c r="A39" s="52">
        <v>1.26</v>
      </c>
      <c r="B39" s="55" t="s">
        <v>122</v>
      </c>
      <c r="C39" s="54" t="s">
        <v>173</v>
      </c>
      <c r="D39" s="80"/>
      <c r="E39" s="80"/>
      <c r="F39" s="80"/>
      <c r="G39" s="80"/>
      <c r="H39" s="80"/>
      <c r="I39" s="80"/>
      <c r="J39" s="80"/>
      <c r="K39" s="80"/>
      <c r="L39" s="80"/>
      <c r="M39" s="80"/>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HW39" s="17">
        <v>5.01</v>
      </c>
      <c r="HX39" s="17" t="s">
        <v>75</v>
      </c>
      <c r="IA39" s="18">
        <v>1.26</v>
      </c>
      <c r="IB39" s="18" t="s">
        <v>122</v>
      </c>
      <c r="IC39" s="18" t="s">
        <v>173</v>
      </c>
      <c r="ID39" s="18"/>
      <c r="IE39" s="18"/>
    </row>
    <row r="40" spans="1:239" s="17" customFormat="1" ht="28.5">
      <c r="A40" s="52">
        <v>1.27</v>
      </c>
      <c r="B40" s="55" t="s">
        <v>123</v>
      </c>
      <c r="C40" s="54" t="s">
        <v>174</v>
      </c>
      <c r="D40" s="56">
        <v>70</v>
      </c>
      <c r="E40" s="79" t="s">
        <v>204</v>
      </c>
      <c r="F40" s="57">
        <v>945</v>
      </c>
      <c r="G40" s="58"/>
      <c r="H40" s="59"/>
      <c r="I40" s="60" t="s">
        <v>33</v>
      </c>
      <c r="J40" s="61">
        <f t="shared" si="0"/>
        <v>1</v>
      </c>
      <c r="K40" s="59" t="s">
        <v>34</v>
      </c>
      <c r="L40" s="59" t="s">
        <v>4</v>
      </c>
      <c r="M40" s="47"/>
      <c r="N40" s="48"/>
      <c r="O40" s="48"/>
      <c r="P40" s="49"/>
      <c r="Q40" s="48"/>
      <c r="R40" s="48"/>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50">
        <f t="shared" si="1"/>
        <v>66150</v>
      </c>
      <c r="BB40" s="38">
        <f t="shared" si="2"/>
        <v>66150</v>
      </c>
      <c r="BC40" s="41" t="str">
        <f t="shared" si="3"/>
        <v>INR  Sixty Six Thousand One Hundred &amp; Fifty  Only</v>
      </c>
      <c r="HW40" s="17">
        <v>5.02</v>
      </c>
      <c r="HX40" s="17" t="s">
        <v>47</v>
      </c>
      <c r="HZ40" s="17">
        <v>3</v>
      </c>
      <c r="IA40" s="18">
        <v>1.27</v>
      </c>
      <c r="IB40" s="18" t="s">
        <v>123</v>
      </c>
      <c r="IC40" s="18" t="s">
        <v>174</v>
      </c>
      <c r="ID40" s="18">
        <v>70</v>
      </c>
      <c r="IE40" s="18" t="s">
        <v>204</v>
      </c>
    </row>
    <row r="41" spans="1:239" s="17" customFormat="1" ht="28.5">
      <c r="A41" s="52">
        <v>1.28</v>
      </c>
      <c r="B41" s="55" t="s">
        <v>124</v>
      </c>
      <c r="C41" s="54" t="s">
        <v>175</v>
      </c>
      <c r="D41" s="56">
        <v>50</v>
      </c>
      <c r="E41" s="79" t="s">
        <v>204</v>
      </c>
      <c r="F41" s="57">
        <v>1097</v>
      </c>
      <c r="G41" s="58"/>
      <c r="H41" s="59"/>
      <c r="I41" s="60" t="s">
        <v>33</v>
      </c>
      <c r="J41" s="61">
        <f t="shared" si="0"/>
        <v>1</v>
      </c>
      <c r="K41" s="59" t="s">
        <v>34</v>
      </c>
      <c r="L41" s="59" t="s">
        <v>4</v>
      </c>
      <c r="M41" s="47"/>
      <c r="N41" s="48"/>
      <c r="O41" s="48"/>
      <c r="P41" s="49"/>
      <c r="Q41" s="48"/>
      <c r="R41" s="48"/>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50">
        <f t="shared" si="1"/>
        <v>54850</v>
      </c>
      <c r="BB41" s="38">
        <f t="shared" si="2"/>
        <v>54850</v>
      </c>
      <c r="BC41" s="41" t="str">
        <f t="shared" si="3"/>
        <v>INR  Fifty Four Thousand Eight Hundred &amp; Fifty  Only</v>
      </c>
      <c r="HW41" s="17">
        <v>5.03</v>
      </c>
      <c r="HX41" s="17" t="s">
        <v>76</v>
      </c>
      <c r="IA41" s="18">
        <v>1.28</v>
      </c>
      <c r="IB41" s="18" t="s">
        <v>124</v>
      </c>
      <c r="IC41" s="18" t="s">
        <v>175</v>
      </c>
      <c r="ID41" s="18">
        <v>50</v>
      </c>
      <c r="IE41" s="18" t="s">
        <v>204</v>
      </c>
    </row>
    <row r="42" spans="1:239" s="17" customFormat="1" ht="60">
      <c r="A42" s="52">
        <v>1.29</v>
      </c>
      <c r="B42" s="55" t="s">
        <v>125</v>
      </c>
      <c r="C42" s="54" t="s">
        <v>176</v>
      </c>
      <c r="D42" s="56">
        <v>2.5</v>
      </c>
      <c r="E42" s="79" t="s">
        <v>204</v>
      </c>
      <c r="F42" s="57">
        <v>6291</v>
      </c>
      <c r="G42" s="58"/>
      <c r="H42" s="59"/>
      <c r="I42" s="60" t="s">
        <v>33</v>
      </c>
      <c r="J42" s="61">
        <f t="shared" si="0"/>
        <v>1</v>
      </c>
      <c r="K42" s="59" t="s">
        <v>34</v>
      </c>
      <c r="L42" s="59" t="s">
        <v>4</v>
      </c>
      <c r="M42" s="47"/>
      <c r="N42" s="48"/>
      <c r="O42" s="48"/>
      <c r="P42" s="49"/>
      <c r="Q42" s="48"/>
      <c r="R42" s="48"/>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50">
        <f t="shared" si="1"/>
        <v>15727.5</v>
      </c>
      <c r="BB42" s="38">
        <f t="shared" si="2"/>
        <v>15727.5</v>
      </c>
      <c r="BC42" s="41" t="str">
        <f t="shared" si="3"/>
        <v>INR  Fifteen Thousand Seven Hundred &amp; Twenty Seven  and Paise Fifty Only</v>
      </c>
      <c r="HW42" s="17">
        <v>5.04</v>
      </c>
      <c r="HX42" s="17" t="s">
        <v>47</v>
      </c>
      <c r="HZ42" s="17">
        <v>2.17</v>
      </c>
      <c r="IA42" s="18">
        <v>1.29</v>
      </c>
      <c r="IB42" s="18" t="s">
        <v>199</v>
      </c>
      <c r="IC42" s="18" t="s">
        <v>176</v>
      </c>
      <c r="ID42" s="18">
        <v>2.5</v>
      </c>
      <c r="IE42" s="18" t="s">
        <v>204</v>
      </c>
    </row>
    <row r="43" spans="1:239" s="17" customFormat="1" ht="45">
      <c r="A43" s="52">
        <v>1.3</v>
      </c>
      <c r="B43" s="55" t="s">
        <v>126</v>
      </c>
      <c r="C43" s="54" t="s">
        <v>177</v>
      </c>
      <c r="D43" s="56">
        <v>4</v>
      </c>
      <c r="E43" s="79" t="s">
        <v>204</v>
      </c>
      <c r="F43" s="57">
        <v>8129</v>
      </c>
      <c r="G43" s="58"/>
      <c r="H43" s="59"/>
      <c r="I43" s="60" t="s">
        <v>33</v>
      </c>
      <c r="J43" s="61">
        <f t="shared" si="0"/>
        <v>1</v>
      </c>
      <c r="K43" s="59" t="s">
        <v>34</v>
      </c>
      <c r="L43" s="59" t="s">
        <v>4</v>
      </c>
      <c r="M43" s="47"/>
      <c r="N43" s="48"/>
      <c r="O43" s="48"/>
      <c r="P43" s="49"/>
      <c r="Q43" s="48"/>
      <c r="R43" s="48"/>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50">
        <f t="shared" si="1"/>
        <v>32516</v>
      </c>
      <c r="BB43" s="38">
        <f t="shared" si="2"/>
        <v>32516</v>
      </c>
      <c r="BC43" s="41" t="str">
        <f t="shared" si="3"/>
        <v>INR  Thirty Two Thousand Five Hundred &amp; Sixteen  Only</v>
      </c>
      <c r="HW43" s="17">
        <v>5.05</v>
      </c>
      <c r="HX43" s="17" t="s">
        <v>77</v>
      </c>
      <c r="IA43" s="18">
        <v>1.3</v>
      </c>
      <c r="IB43" s="18" t="s">
        <v>126</v>
      </c>
      <c r="IC43" s="18" t="s">
        <v>177</v>
      </c>
      <c r="ID43" s="18">
        <v>4</v>
      </c>
      <c r="IE43" s="18" t="s">
        <v>204</v>
      </c>
    </row>
    <row r="44" spans="1:239" s="17" customFormat="1" ht="15.75">
      <c r="A44" s="52">
        <v>1.31</v>
      </c>
      <c r="B44" s="53" t="s">
        <v>127</v>
      </c>
      <c r="C44" s="54" t="s">
        <v>178</v>
      </c>
      <c r="D44" s="80"/>
      <c r="E44" s="80"/>
      <c r="F44" s="80"/>
      <c r="G44" s="80"/>
      <c r="H44" s="80"/>
      <c r="I44" s="80"/>
      <c r="J44" s="80"/>
      <c r="K44" s="80"/>
      <c r="L44" s="80"/>
      <c r="M44" s="80"/>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HW44" s="17">
        <v>5.06</v>
      </c>
      <c r="HX44" s="17" t="s">
        <v>78</v>
      </c>
      <c r="HZ44" s="17">
        <v>95</v>
      </c>
      <c r="IA44" s="18">
        <v>1.31</v>
      </c>
      <c r="IB44" s="18" t="s">
        <v>127</v>
      </c>
      <c r="IC44" s="18" t="s">
        <v>178</v>
      </c>
      <c r="ID44" s="18"/>
      <c r="IE44" s="18"/>
    </row>
    <row r="45" spans="1:239" s="17" customFormat="1" ht="60">
      <c r="A45" s="52">
        <v>1.32</v>
      </c>
      <c r="B45" s="55" t="s">
        <v>128</v>
      </c>
      <c r="C45" s="54" t="s">
        <v>179</v>
      </c>
      <c r="D45" s="80"/>
      <c r="E45" s="80"/>
      <c r="F45" s="80"/>
      <c r="G45" s="80"/>
      <c r="H45" s="80"/>
      <c r="I45" s="80"/>
      <c r="J45" s="80"/>
      <c r="K45" s="80"/>
      <c r="L45" s="80"/>
      <c r="M45" s="80"/>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HW45" s="17">
        <v>5.07</v>
      </c>
      <c r="HX45" s="17" t="s">
        <v>79</v>
      </c>
      <c r="IA45" s="18">
        <v>1.32</v>
      </c>
      <c r="IB45" s="18" t="s">
        <v>128</v>
      </c>
      <c r="IC45" s="18" t="s">
        <v>179</v>
      </c>
      <c r="ID45" s="18"/>
      <c r="IE45" s="18"/>
    </row>
    <row r="46" spans="1:239" s="17" customFormat="1" ht="28.5">
      <c r="A46" s="52">
        <v>1.33</v>
      </c>
      <c r="B46" s="55" t="s">
        <v>129</v>
      </c>
      <c r="C46" s="54" t="s">
        <v>180</v>
      </c>
      <c r="D46" s="56">
        <v>35</v>
      </c>
      <c r="E46" s="79" t="s">
        <v>204</v>
      </c>
      <c r="F46" s="57">
        <v>1443</v>
      </c>
      <c r="G46" s="58"/>
      <c r="H46" s="59"/>
      <c r="I46" s="60" t="s">
        <v>33</v>
      </c>
      <c r="J46" s="61">
        <f t="shared" si="0"/>
        <v>1</v>
      </c>
      <c r="K46" s="59" t="s">
        <v>34</v>
      </c>
      <c r="L46" s="59" t="s">
        <v>4</v>
      </c>
      <c r="M46" s="47"/>
      <c r="N46" s="48"/>
      <c r="O46" s="48"/>
      <c r="P46" s="49"/>
      <c r="Q46" s="48"/>
      <c r="R46" s="48"/>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50">
        <f t="shared" si="1"/>
        <v>50505</v>
      </c>
      <c r="BB46" s="38">
        <f t="shared" si="2"/>
        <v>50505</v>
      </c>
      <c r="BC46" s="41" t="str">
        <f t="shared" si="3"/>
        <v>INR  Fifty Thousand Five Hundred &amp; Five  Only</v>
      </c>
      <c r="HW46" s="17">
        <v>5.08</v>
      </c>
      <c r="HX46" s="17" t="s">
        <v>46</v>
      </c>
      <c r="HZ46" s="17">
        <v>6.85</v>
      </c>
      <c r="IA46" s="18">
        <v>1.33</v>
      </c>
      <c r="IB46" s="18" t="s">
        <v>129</v>
      </c>
      <c r="IC46" s="18" t="s">
        <v>180</v>
      </c>
      <c r="ID46" s="18">
        <v>35</v>
      </c>
      <c r="IE46" s="18" t="s">
        <v>204</v>
      </c>
    </row>
    <row r="47" spans="1:239" s="17" customFormat="1" ht="120">
      <c r="A47" s="52">
        <v>1.34</v>
      </c>
      <c r="B47" s="55" t="s">
        <v>130</v>
      </c>
      <c r="C47" s="54" t="s">
        <v>181</v>
      </c>
      <c r="D47" s="80"/>
      <c r="E47" s="80"/>
      <c r="F47" s="80"/>
      <c r="G47" s="80"/>
      <c r="H47" s="80"/>
      <c r="I47" s="80"/>
      <c r="J47" s="80"/>
      <c r="K47" s="80"/>
      <c r="L47" s="80"/>
      <c r="M47" s="80"/>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HW47" s="17">
        <v>5.09</v>
      </c>
      <c r="HX47" s="17" t="s">
        <v>80</v>
      </c>
      <c r="HZ47" s="17">
        <v>19</v>
      </c>
      <c r="IA47" s="18">
        <v>1.34</v>
      </c>
      <c r="IB47" s="18" t="s">
        <v>130</v>
      </c>
      <c r="IC47" s="18" t="s">
        <v>181</v>
      </c>
      <c r="ID47" s="18"/>
      <c r="IE47" s="18"/>
    </row>
    <row r="48" spans="1:239" s="17" customFormat="1" ht="28.5">
      <c r="A48" s="52">
        <v>1.35</v>
      </c>
      <c r="B48" s="55" t="s">
        <v>131</v>
      </c>
      <c r="C48" s="54" t="s">
        <v>182</v>
      </c>
      <c r="D48" s="56">
        <v>120</v>
      </c>
      <c r="E48" s="79" t="s">
        <v>204</v>
      </c>
      <c r="F48" s="57">
        <v>673</v>
      </c>
      <c r="G48" s="58"/>
      <c r="H48" s="59"/>
      <c r="I48" s="60" t="s">
        <v>33</v>
      </c>
      <c r="J48" s="61">
        <f t="shared" si="0"/>
        <v>1</v>
      </c>
      <c r="K48" s="59" t="s">
        <v>34</v>
      </c>
      <c r="L48" s="59" t="s">
        <v>4</v>
      </c>
      <c r="M48" s="47"/>
      <c r="N48" s="48"/>
      <c r="O48" s="48"/>
      <c r="P48" s="49"/>
      <c r="Q48" s="48"/>
      <c r="R48" s="48"/>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50">
        <f t="shared" si="1"/>
        <v>80760</v>
      </c>
      <c r="BB48" s="38">
        <f t="shared" si="2"/>
        <v>80760</v>
      </c>
      <c r="BC48" s="41" t="str">
        <f t="shared" si="3"/>
        <v>INR  Eighty Thousand Seven Hundred &amp; Sixty  Only</v>
      </c>
      <c r="HW48" s="17">
        <v>6</v>
      </c>
      <c r="HX48" s="17" t="s">
        <v>81</v>
      </c>
      <c r="IA48" s="18">
        <v>1.35</v>
      </c>
      <c r="IB48" s="18" t="s">
        <v>131</v>
      </c>
      <c r="IC48" s="18" t="s">
        <v>182</v>
      </c>
      <c r="ID48" s="18">
        <v>120</v>
      </c>
      <c r="IE48" s="18" t="s">
        <v>204</v>
      </c>
    </row>
    <row r="49" spans="1:239" s="17" customFormat="1" ht="15.75">
      <c r="A49" s="52">
        <v>1.36</v>
      </c>
      <c r="B49" s="53" t="s">
        <v>132</v>
      </c>
      <c r="C49" s="54" t="s">
        <v>183</v>
      </c>
      <c r="D49" s="80"/>
      <c r="E49" s="80"/>
      <c r="F49" s="80"/>
      <c r="G49" s="80"/>
      <c r="H49" s="80"/>
      <c r="I49" s="80"/>
      <c r="J49" s="80"/>
      <c r="K49" s="80"/>
      <c r="L49" s="80"/>
      <c r="M49" s="80"/>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HW49" s="17">
        <v>6.01</v>
      </c>
      <c r="HX49" s="17" t="s">
        <v>82</v>
      </c>
      <c r="IA49" s="18">
        <v>1.36</v>
      </c>
      <c r="IB49" s="18" t="s">
        <v>132</v>
      </c>
      <c r="IC49" s="18" t="s">
        <v>183</v>
      </c>
      <c r="ID49" s="18"/>
      <c r="IE49" s="18"/>
    </row>
    <row r="50" spans="1:239" s="17" customFormat="1" ht="15.75">
      <c r="A50" s="52">
        <v>1.37</v>
      </c>
      <c r="B50" s="53" t="s">
        <v>133</v>
      </c>
      <c r="C50" s="54" t="s">
        <v>184</v>
      </c>
      <c r="D50" s="80"/>
      <c r="E50" s="80"/>
      <c r="F50" s="80"/>
      <c r="G50" s="80"/>
      <c r="H50" s="80"/>
      <c r="I50" s="80"/>
      <c r="J50" s="80"/>
      <c r="K50" s="80"/>
      <c r="L50" s="80"/>
      <c r="M50" s="80"/>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HW50" s="17">
        <v>6.02</v>
      </c>
      <c r="HX50" s="17" t="s">
        <v>83</v>
      </c>
      <c r="IA50" s="18">
        <v>1.37</v>
      </c>
      <c r="IB50" s="18" t="s">
        <v>133</v>
      </c>
      <c r="IC50" s="18" t="s">
        <v>184</v>
      </c>
      <c r="ID50" s="18"/>
      <c r="IE50" s="18"/>
    </row>
    <row r="51" spans="1:239" s="17" customFormat="1" ht="180">
      <c r="A51" s="52">
        <v>1.38</v>
      </c>
      <c r="B51" s="55" t="s">
        <v>134</v>
      </c>
      <c r="C51" s="54" t="s">
        <v>185</v>
      </c>
      <c r="D51" s="80"/>
      <c r="E51" s="80"/>
      <c r="F51" s="80"/>
      <c r="G51" s="80"/>
      <c r="H51" s="80"/>
      <c r="I51" s="80"/>
      <c r="J51" s="80"/>
      <c r="K51" s="80"/>
      <c r="L51" s="80"/>
      <c r="M51" s="80"/>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HW51" s="17">
        <v>6.03</v>
      </c>
      <c r="HX51" s="17" t="s">
        <v>84</v>
      </c>
      <c r="HZ51" s="17">
        <v>13.4</v>
      </c>
      <c r="IA51" s="18">
        <v>1.38</v>
      </c>
      <c r="IB51" s="18" t="s">
        <v>134</v>
      </c>
      <c r="IC51" s="18" t="s">
        <v>185</v>
      </c>
      <c r="ID51" s="18"/>
      <c r="IE51" s="18"/>
    </row>
    <row r="52" spans="1:239" s="17" customFormat="1" ht="28.5">
      <c r="A52" s="52">
        <v>1.39</v>
      </c>
      <c r="B52" s="55" t="s">
        <v>135</v>
      </c>
      <c r="C52" s="54" t="s">
        <v>186</v>
      </c>
      <c r="D52" s="56">
        <v>40</v>
      </c>
      <c r="E52" s="79" t="s">
        <v>203</v>
      </c>
      <c r="F52" s="57">
        <v>1959</v>
      </c>
      <c r="G52" s="58"/>
      <c r="H52" s="59"/>
      <c r="I52" s="60" t="s">
        <v>33</v>
      </c>
      <c r="J52" s="61">
        <f t="shared" si="0"/>
        <v>1</v>
      </c>
      <c r="K52" s="59" t="s">
        <v>34</v>
      </c>
      <c r="L52" s="59" t="s">
        <v>4</v>
      </c>
      <c r="M52" s="47"/>
      <c r="N52" s="48"/>
      <c r="O52" s="48"/>
      <c r="P52" s="49"/>
      <c r="Q52" s="48"/>
      <c r="R52" s="48"/>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50">
        <f t="shared" si="1"/>
        <v>78360</v>
      </c>
      <c r="BB52" s="38">
        <f t="shared" si="2"/>
        <v>78360</v>
      </c>
      <c r="BC52" s="41" t="str">
        <f t="shared" si="3"/>
        <v>INR  Seventy Eight Thousand Three Hundred &amp; Sixty  Only</v>
      </c>
      <c r="HW52" s="17">
        <v>6.04</v>
      </c>
      <c r="HX52" s="17" t="s">
        <v>85</v>
      </c>
      <c r="HZ52" s="17">
        <v>3</v>
      </c>
      <c r="IA52" s="18">
        <v>1.39</v>
      </c>
      <c r="IB52" s="18" t="s">
        <v>135</v>
      </c>
      <c r="IC52" s="18" t="s">
        <v>186</v>
      </c>
      <c r="ID52" s="18">
        <v>40</v>
      </c>
      <c r="IE52" s="18" t="s">
        <v>203</v>
      </c>
    </row>
    <row r="53" spans="1:239" s="17" customFormat="1" ht="28.5">
      <c r="A53" s="52">
        <v>1.4</v>
      </c>
      <c r="B53" s="55" t="s">
        <v>136</v>
      </c>
      <c r="C53" s="54" t="s">
        <v>187</v>
      </c>
      <c r="D53" s="56">
        <v>142</v>
      </c>
      <c r="E53" s="79" t="s">
        <v>203</v>
      </c>
      <c r="F53" s="57">
        <v>63</v>
      </c>
      <c r="G53" s="58"/>
      <c r="H53" s="59"/>
      <c r="I53" s="60" t="s">
        <v>33</v>
      </c>
      <c r="J53" s="61">
        <f t="shared" si="0"/>
        <v>1</v>
      </c>
      <c r="K53" s="59" t="s">
        <v>34</v>
      </c>
      <c r="L53" s="59" t="s">
        <v>4</v>
      </c>
      <c r="M53" s="47"/>
      <c r="N53" s="48"/>
      <c r="O53" s="48"/>
      <c r="P53" s="49"/>
      <c r="Q53" s="48"/>
      <c r="R53" s="48"/>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50">
        <f t="shared" si="1"/>
        <v>8946</v>
      </c>
      <c r="BB53" s="38">
        <f t="shared" si="2"/>
        <v>8946</v>
      </c>
      <c r="BC53" s="41" t="str">
        <f t="shared" si="3"/>
        <v>INR  Eight Thousand Nine Hundred &amp; Forty Six  Only</v>
      </c>
      <c r="HW53" s="17">
        <v>6.05</v>
      </c>
      <c r="HX53" s="17" t="s">
        <v>86</v>
      </c>
      <c r="HZ53" s="17">
        <v>75</v>
      </c>
      <c r="IA53" s="18">
        <v>1.4</v>
      </c>
      <c r="IB53" s="18" t="s">
        <v>136</v>
      </c>
      <c r="IC53" s="18" t="s">
        <v>187</v>
      </c>
      <c r="ID53" s="18">
        <v>142</v>
      </c>
      <c r="IE53" s="18" t="s">
        <v>203</v>
      </c>
    </row>
    <row r="54" spans="1:239" s="17" customFormat="1" ht="15.75">
      <c r="A54" s="52">
        <v>1.41</v>
      </c>
      <c r="B54" s="53" t="s">
        <v>137</v>
      </c>
      <c r="C54" s="54" t="s">
        <v>188</v>
      </c>
      <c r="D54" s="80"/>
      <c r="E54" s="80"/>
      <c r="F54" s="80"/>
      <c r="G54" s="80"/>
      <c r="H54" s="80"/>
      <c r="I54" s="80"/>
      <c r="J54" s="80"/>
      <c r="K54" s="80"/>
      <c r="L54" s="80"/>
      <c r="M54" s="80"/>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HW54" s="17">
        <v>6.06</v>
      </c>
      <c r="HX54" s="17" t="s">
        <v>48</v>
      </c>
      <c r="HZ54" s="17">
        <v>23.2</v>
      </c>
      <c r="IA54" s="18">
        <v>1.41</v>
      </c>
      <c r="IB54" s="18" t="s">
        <v>137</v>
      </c>
      <c r="IC54" s="18" t="s">
        <v>188</v>
      </c>
      <c r="ID54" s="18"/>
      <c r="IE54" s="18"/>
    </row>
    <row r="55" spans="1:239" s="17" customFormat="1" ht="75">
      <c r="A55" s="52">
        <v>1.42</v>
      </c>
      <c r="B55" s="55" t="s">
        <v>138</v>
      </c>
      <c r="C55" s="54" t="s">
        <v>189</v>
      </c>
      <c r="D55" s="80"/>
      <c r="E55" s="80"/>
      <c r="F55" s="80"/>
      <c r="G55" s="80"/>
      <c r="H55" s="80"/>
      <c r="I55" s="80"/>
      <c r="J55" s="80"/>
      <c r="K55" s="80"/>
      <c r="L55" s="80"/>
      <c r="M55" s="80"/>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HW55" s="17">
        <v>7</v>
      </c>
      <c r="HX55" s="17" t="s">
        <v>87</v>
      </c>
      <c r="IA55" s="18">
        <v>1.42</v>
      </c>
      <c r="IB55" s="18" t="s">
        <v>138</v>
      </c>
      <c r="IC55" s="18" t="s">
        <v>189</v>
      </c>
      <c r="ID55" s="18"/>
      <c r="IE55" s="18"/>
    </row>
    <row r="56" spans="1:239" s="17" customFormat="1" ht="28.5">
      <c r="A56" s="52">
        <v>1.43</v>
      </c>
      <c r="B56" s="55" t="s">
        <v>139</v>
      </c>
      <c r="C56" s="54" t="s">
        <v>190</v>
      </c>
      <c r="D56" s="56">
        <v>145</v>
      </c>
      <c r="E56" s="79" t="s">
        <v>203</v>
      </c>
      <c r="F56" s="57">
        <v>297</v>
      </c>
      <c r="G56" s="58"/>
      <c r="H56" s="59"/>
      <c r="I56" s="60" t="s">
        <v>33</v>
      </c>
      <c r="J56" s="61">
        <f t="shared" si="0"/>
        <v>1</v>
      </c>
      <c r="K56" s="59" t="s">
        <v>34</v>
      </c>
      <c r="L56" s="59" t="s">
        <v>4</v>
      </c>
      <c r="M56" s="47"/>
      <c r="N56" s="48"/>
      <c r="O56" s="48"/>
      <c r="P56" s="49"/>
      <c r="Q56" s="48"/>
      <c r="R56" s="48"/>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50">
        <f t="shared" si="1"/>
        <v>43065</v>
      </c>
      <c r="BB56" s="38">
        <f t="shared" si="2"/>
        <v>43065</v>
      </c>
      <c r="BC56" s="41" t="str">
        <f t="shared" si="3"/>
        <v>INR  Forty Three Thousand  &amp;Sixty Five  Only</v>
      </c>
      <c r="HW56" s="17">
        <v>7.01</v>
      </c>
      <c r="HX56" s="17" t="s">
        <v>88</v>
      </c>
      <c r="IA56" s="18">
        <v>1.43</v>
      </c>
      <c r="IB56" s="18" t="s">
        <v>139</v>
      </c>
      <c r="IC56" s="18" t="s">
        <v>190</v>
      </c>
      <c r="ID56" s="18">
        <v>145</v>
      </c>
      <c r="IE56" s="18" t="s">
        <v>203</v>
      </c>
    </row>
    <row r="57" spans="1:239" s="17" customFormat="1" ht="90">
      <c r="A57" s="52">
        <v>1.44</v>
      </c>
      <c r="B57" s="55" t="s">
        <v>140</v>
      </c>
      <c r="C57" s="54" t="s">
        <v>191</v>
      </c>
      <c r="D57" s="80"/>
      <c r="E57" s="80"/>
      <c r="F57" s="80"/>
      <c r="G57" s="80"/>
      <c r="H57" s="80"/>
      <c r="I57" s="80"/>
      <c r="J57" s="80"/>
      <c r="K57" s="80"/>
      <c r="L57" s="80"/>
      <c r="M57" s="80"/>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HW57" s="17">
        <v>7.02</v>
      </c>
      <c r="HX57" s="17" t="s">
        <v>89</v>
      </c>
      <c r="HZ57" s="17">
        <v>11.1</v>
      </c>
      <c r="IA57" s="18">
        <v>1.44</v>
      </c>
      <c r="IB57" s="18" t="s">
        <v>140</v>
      </c>
      <c r="IC57" s="18" t="s">
        <v>191</v>
      </c>
      <c r="ID57" s="18"/>
      <c r="IE57" s="18"/>
    </row>
    <row r="58" spans="1:239" s="17" customFormat="1" ht="28.5">
      <c r="A58" s="52">
        <v>1.45</v>
      </c>
      <c r="B58" s="55" t="s">
        <v>141</v>
      </c>
      <c r="C58" s="54" t="s">
        <v>192</v>
      </c>
      <c r="D58" s="56">
        <v>35</v>
      </c>
      <c r="E58" s="79" t="s">
        <v>203</v>
      </c>
      <c r="F58" s="57">
        <v>1534</v>
      </c>
      <c r="G58" s="58"/>
      <c r="H58" s="59"/>
      <c r="I58" s="60" t="s">
        <v>33</v>
      </c>
      <c r="J58" s="61">
        <f t="shared" si="0"/>
        <v>1</v>
      </c>
      <c r="K58" s="59" t="s">
        <v>34</v>
      </c>
      <c r="L58" s="59" t="s">
        <v>4</v>
      </c>
      <c r="M58" s="47"/>
      <c r="N58" s="48"/>
      <c r="O58" s="48"/>
      <c r="P58" s="49"/>
      <c r="Q58" s="48"/>
      <c r="R58" s="48"/>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50">
        <f t="shared" si="1"/>
        <v>53690</v>
      </c>
      <c r="BB58" s="38">
        <f t="shared" si="2"/>
        <v>53690</v>
      </c>
      <c r="BC58" s="41" t="str">
        <f t="shared" si="3"/>
        <v>INR  Fifty Three Thousand Six Hundred &amp; Ninety  Only</v>
      </c>
      <c r="HW58" s="17">
        <v>7.03</v>
      </c>
      <c r="HX58" s="17" t="s">
        <v>90</v>
      </c>
      <c r="HZ58" s="17">
        <v>9.52</v>
      </c>
      <c r="IA58" s="18">
        <v>1.45</v>
      </c>
      <c r="IB58" s="18" t="s">
        <v>141</v>
      </c>
      <c r="IC58" s="18" t="s">
        <v>192</v>
      </c>
      <c r="ID58" s="18">
        <v>35</v>
      </c>
      <c r="IE58" s="18" t="s">
        <v>203</v>
      </c>
    </row>
    <row r="59" spans="1:239" s="17" customFormat="1" ht="15.75">
      <c r="A59" s="52">
        <v>1.46</v>
      </c>
      <c r="B59" s="67" t="s">
        <v>142</v>
      </c>
      <c r="C59" s="54" t="s">
        <v>193</v>
      </c>
      <c r="D59" s="80"/>
      <c r="E59" s="80"/>
      <c r="F59" s="80"/>
      <c r="G59" s="80"/>
      <c r="H59" s="80"/>
      <c r="I59" s="80"/>
      <c r="J59" s="80"/>
      <c r="K59" s="80"/>
      <c r="L59" s="80"/>
      <c r="M59" s="80"/>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HW59" s="17">
        <v>7.04</v>
      </c>
      <c r="HX59" s="17" t="s">
        <v>91</v>
      </c>
      <c r="IA59" s="18">
        <v>1.46</v>
      </c>
      <c r="IB59" s="18" t="s">
        <v>142</v>
      </c>
      <c r="IC59" s="18" t="s">
        <v>193</v>
      </c>
      <c r="ID59" s="18"/>
      <c r="IE59" s="18"/>
    </row>
    <row r="60" spans="1:239" s="17" customFormat="1" ht="30">
      <c r="A60" s="52">
        <v>1.47</v>
      </c>
      <c r="B60" s="68" t="s">
        <v>143</v>
      </c>
      <c r="C60" s="54" t="s">
        <v>194</v>
      </c>
      <c r="D60" s="80"/>
      <c r="E60" s="80"/>
      <c r="F60" s="80"/>
      <c r="G60" s="80"/>
      <c r="H60" s="80"/>
      <c r="I60" s="80"/>
      <c r="J60" s="80"/>
      <c r="K60" s="80"/>
      <c r="L60" s="80"/>
      <c r="M60" s="80"/>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HW60" s="17">
        <v>7.05</v>
      </c>
      <c r="HX60" s="17" t="s">
        <v>92</v>
      </c>
      <c r="HZ60" s="17">
        <v>9.6</v>
      </c>
      <c r="IA60" s="18">
        <v>1.47</v>
      </c>
      <c r="IB60" s="18" t="s">
        <v>143</v>
      </c>
      <c r="IC60" s="18" t="s">
        <v>194</v>
      </c>
      <c r="ID60" s="18"/>
      <c r="IE60" s="18"/>
    </row>
    <row r="61" spans="1:239" s="17" customFormat="1" ht="105">
      <c r="A61" s="52">
        <v>1.48</v>
      </c>
      <c r="B61" s="53" t="s">
        <v>144</v>
      </c>
      <c r="C61" s="54" t="s">
        <v>195</v>
      </c>
      <c r="D61" s="80"/>
      <c r="E61" s="80"/>
      <c r="F61" s="80"/>
      <c r="G61" s="80"/>
      <c r="H61" s="80"/>
      <c r="I61" s="80"/>
      <c r="J61" s="80"/>
      <c r="K61" s="80"/>
      <c r="L61" s="80"/>
      <c r="M61" s="80"/>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HW61" s="17">
        <v>7.06</v>
      </c>
      <c r="HX61" s="17" t="s">
        <v>93</v>
      </c>
      <c r="IA61" s="18">
        <v>1.48</v>
      </c>
      <c r="IB61" s="18" t="s">
        <v>144</v>
      </c>
      <c r="IC61" s="18" t="s">
        <v>195</v>
      </c>
      <c r="ID61" s="18"/>
      <c r="IE61" s="18"/>
    </row>
    <row r="62" spans="1:239" s="17" customFormat="1" ht="42.75">
      <c r="A62" s="52">
        <v>1.49</v>
      </c>
      <c r="B62" s="69" t="s">
        <v>145</v>
      </c>
      <c r="C62" s="54" t="s">
        <v>196</v>
      </c>
      <c r="D62" s="70">
        <v>12</v>
      </c>
      <c r="E62" s="70" t="s">
        <v>205</v>
      </c>
      <c r="F62" s="57">
        <v>2331</v>
      </c>
      <c r="G62" s="58"/>
      <c r="H62" s="59"/>
      <c r="I62" s="60" t="s">
        <v>33</v>
      </c>
      <c r="J62" s="61">
        <f t="shared" si="0"/>
        <v>1</v>
      </c>
      <c r="K62" s="59" t="s">
        <v>34</v>
      </c>
      <c r="L62" s="59" t="s">
        <v>4</v>
      </c>
      <c r="M62" s="47"/>
      <c r="N62" s="48"/>
      <c r="O62" s="48"/>
      <c r="P62" s="49"/>
      <c r="Q62" s="48"/>
      <c r="R62" s="48"/>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50">
        <f t="shared" si="1"/>
        <v>27972</v>
      </c>
      <c r="BB62" s="38">
        <f t="shared" si="2"/>
        <v>27972</v>
      </c>
      <c r="BC62" s="41" t="str">
        <f t="shared" si="3"/>
        <v>INR  Twenty Seven Thousand Nine Hundred &amp; Seventy Two  Only</v>
      </c>
      <c r="HW62" s="17">
        <v>7.08</v>
      </c>
      <c r="HX62" s="17" t="s">
        <v>94</v>
      </c>
      <c r="HZ62" s="17">
        <v>3</v>
      </c>
      <c r="IA62" s="18">
        <v>1.49</v>
      </c>
      <c r="IB62" s="18" t="s">
        <v>145</v>
      </c>
      <c r="IC62" s="18" t="s">
        <v>196</v>
      </c>
      <c r="ID62" s="18">
        <v>12</v>
      </c>
      <c r="IE62" s="18" t="s">
        <v>205</v>
      </c>
    </row>
    <row r="63" spans="1:239" s="17" customFormat="1" ht="105">
      <c r="A63" s="52">
        <v>1.5</v>
      </c>
      <c r="B63" s="71" t="s">
        <v>146</v>
      </c>
      <c r="C63" s="54" t="s">
        <v>197</v>
      </c>
      <c r="D63" s="80"/>
      <c r="E63" s="80"/>
      <c r="F63" s="80"/>
      <c r="G63" s="80"/>
      <c r="H63" s="80"/>
      <c r="I63" s="80"/>
      <c r="J63" s="80"/>
      <c r="K63" s="80"/>
      <c r="L63" s="80"/>
      <c r="M63" s="80"/>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HW63" s="17">
        <v>7.09</v>
      </c>
      <c r="HX63" s="17" t="s">
        <v>95</v>
      </c>
      <c r="IA63" s="18">
        <v>1.5</v>
      </c>
      <c r="IB63" s="18" t="s">
        <v>146</v>
      </c>
      <c r="IC63" s="18" t="s">
        <v>197</v>
      </c>
      <c r="ID63" s="18"/>
      <c r="IE63" s="18"/>
    </row>
    <row r="64" spans="1:239" s="17" customFormat="1" ht="28.5">
      <c r="A64" s="52">
        <v>1.51</v>
      </c>
      <c r="B64" s="72" t="s">
        <v>145</v>
      </c>
      <c r="C64" s="54" t="s">
        <v>198</v>
      </c>
      <c r="D64" s="73">
        <v>12</v>
      </c>
      <c r="E64" s="73" t="s">
        <v>205</v>
      </c>
      <c r="F64" s="57">
        <v>1998</v>
      </c>
      <c r="G64" s="58"/>
      <c r="H64" s="59"/>
      <c r="I64" s="60" t="s">
        <v>33</v>
      </c>
      <c r="J64" s="61">
        <f>IF(I64="Less(-)",-1,1)</f>
        <v>1</v>
      </c>
      <c r="K64" s="59" t="s">
        <v>34</v>
      </c>
      <c r="L64" s="59" t="s">
        <v>4</v>
      </c>
      <c r="M64" s="47"/>
      <c r="N64" s="48"/>
      <c r="O64" s="48"/>
      <c r="P64" s="49"/>
      <c r="Q64" s="48"/>
      <c r="R64" s="48"/>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50">
        <f>total_amount_ba($B$2,$D$2,D64,F64,J64,K64,M64)</f>
        <v>23976</v>
      </c>
      <c r="BB64" s="38">
        <f>BA64+SUM(N64:AZ64)</f>
        <v>23976</v>
      </c>
      <c r="BC64" s="41" t="str">
        <f>SpellNumber(L64,BB64)</f>
        <v>INR  Twenty Three Thousand Nine Hundred &amp; Seventy Six  Only</v>
      </c>
      <c r="HW64" s="17">
        <v>7.1</v>
      </c>
      <c r="HX64" s="17" t="s">
        <v>96</v>
      </c>
      <c r="HZ64" s="17">
        <v>14</v>
      </c>
      <c r="IA64" s="18">
        <v>1.51</v>
      </c>
      <c r="IB64" s="18" t="s">
        <v>145</v>
      </c>
      <c r="IC64" s="18" t="s">
        <v>198</v>
      </c>
      <c r="ID64" s="18">
        <v>12</v>
      </c>
      <c r="IE64" s="18" t="s">
        <v>205</v>
      </c>
    </row>
    <row r="65" spans="1:55" ht="42.75">
      <c r="A65" s="33" t="s">
        <v>35</v>
      </c>
      <c r="B65" s="34"/>
      <c r="C65" s="35"/>
      <c r="D65" s="45"/>
      <c r="E65" s="45"/>
      <c r="F65" s="45"/>
      <c r="G65" s="28"/>
      <c r="H65" s="36"/>
      <c r="I65" s="36"/>
      <c r="J65" s="36"/>
      <c r="K65" s="36"/>
      <c r="L65" s="3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78">
        <f>ROUND(SUM(BA13:BA64),0)</f>
        <v>1857285</v>
      </c>
      <c r="BB65" s="40">
        <f>SUM(BB13:BB64)</f>
        <v>1857284.5</v>
      </c>
      <c r="BC65" s="44" t="str">
        <f>SpellNumber($E$2,BB65)</f>
        <v>INR  Eighteen Lakh Fifty Seven Thousand Two Hundred &amp; Eighty Four  and Paise Fifty Only</v>
      </c>
    </row>
    <row r="66" spans="1:58" ht="46.5" customHeight="1">
      <c r="A66" s="20" t="s">
        <v>36</v>
      </c>
      <c r="B66" s="21"/>
      <c r="C66" s="22"/>
      <c r="D66" s="76"/>
      <c r="E66" s="42" t="s">
        <v>42</v>
      </c>
      <c r="F66" s="43"/>
      <c r="G66" s="23"/>
      <c r="H66" s="24"/>
      <c r="I66" s="24"/>
      <c r="J66" s="24"/>
      <c r="K66" s="25"/>
      <c r="L66" s="26"/>
      <c r="M66" s="2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77">
        <f>IF(ISBLANK(F66),0,IF(E66="Excess (+)",ROUND(BA65+(BA65*F66),2),IF(E66="Less (-)",ROUND(BA65+(BA65*F66*(-1)),2),IF(E66="At Par",BA65,0))))</f>
        <v>0</v>
      </c>
      <c r="BB66" s="39">
        <f>ROUND(BA66,0)</f>
        <v>0</v>
      </c>
      <c r="BC66" s="30" t="str">
        <f>SpellNumber($E$2,BB66)</f>
        <v>INR Zero Only</v>
      </c>
      <c r="BF66" s="46"/>
    </row>
    <row r="67" spans="1:60" ht="45.75" customHeight="1">
      <c r="A67" s="19" t="s">
        <v>37</v>
      </c>
      <c r="B67" s="19"/>
      <c r="C67" s="90" t="str">
        <f>SpellNumber($E$2,BB66)</f>
        <v>INR Zero Only</v>
      </c>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H67" s="46"/>
    </row>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3" ht="15"/>
    <row r="2064" ht="15"/>
    <row r="2066" ht="15"/>
    <row r="2067" ht="15"/>
    <row r="2068" ht="15"/>
    <row r="2069" ht="15"/>
    <row r="2070" ht="15"/>
    <row r="2071" ht="15"/>
    <row r="2072" ht="15"/>
    <row r="2073" ht="15"/>
    <row r="2074" ht="15"/>
    <row r="2075" ht="15"/>
    <row r="2076" ht="15"/>
    <row r="2077" ht="15"/>
    <row r="2079" ht="15"/>
    <row r="2080"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3" ht="15"/>
    <row r="2104" ht="15"/>
    <row r="2105" ht="15"/>
    <row r="2106" ht="15"/>
    <row r="2107" ht="15"/>
    <row r="2108" ht="15"/>
    <row r="2109" ht="15"/>
    <row r="2110" ht="15"/>
    <row r="2111" ht="15"/>
    <row r="2112" ht="15"/>
    <row r="2113" ht="15"/>
    <row r="2115" ht="15"/>
    <row r="2118" ht="15"/>
    <row r="2119" ht="15"/>
    <row r="2121" ht="15"/>
    <row r="2122" ht="15"/>
    <row r="2123" ht="15"/>
    <row r="2124" ht="15"/>
    <row r="2125" ht="15"/>
    <row r="2127" ht="15"/>
    <row r="2129" ht="15"/>
    <row r="2130" ht="15"/>
    <row r="2132" ht="15"/>
    <row r="2133" ht="15"/>
    <row r="2134" ht="15"/>
    <row r="2135" ht="15"/>
    <row r="2136" ht="15"/>
    <row r="2137" ht="15"/>
    <row r="2138" ht="15"/>
    <row r="2139" ht="15"/>
    <row r="2140" ht="15"/>
    <row r="2141" ht="15"/>
    <row r="2142" ht="15"/>
    <row r="2143" ht="15"/>
    <row r="2146" ht="15"/>
    <row r="2148" ht="15"/>
    <row r="2150" ht="15"/>
    <row r="2151" ht="15"/>
    <row r="2152" ht="15"/>
    <row r="2153" ht="15"/>
    <row r="2154" ht="15"/>
    <row r="2155" ht="15"/>
    <row r="2156" ht="15"/>
    <row r="2158" ht="15"/>
    <row r="2159" ht="15"/>
    <row r="2160" ht="15"/>
    <row r="2161" ht="15"/>
    <row r="2162" ht="15"/>
    <row r="2163" ht="15"/>
    <row r="2164" ht="15"/>
    <row r="2166" ht="15"/>
    <row r="2167" ht="15"/>
    <row r="2168" ht="15"/>
    <row r="2169" ht="15"/>
    <row r="2171" ht="15"/>
    <row r="2172" ht="15"/>
    <row r="2173" ht="15"/>
    <row r="2174" ht="15"/>
    <row r="2175" ht="15"/>
    <row r="2176" ht="15"/>
    <row r="2177" ht="15"/>
    <row r="2178" ht="15"/>
    <row r="2179" ht="15"/>
    <row r="2181" ht="15"/>
    <row r="2182" ht="15"/>
    <row r="2183" ht="15"/>
    <row r="2184" ht="15"/>
    <row r="2185" ht="15"/>
    <row r="2186" ht="15"/>
    <row r="2187" ht="15"/>
    <row r="2189" ht="15"/>
    <row r="2190" ht="15"/>
    <row r="2191" ht="15"/>
    <row r="2192" ht="15"/>
    <row r="2193" ht="15"/>
    <row r="2195" ht="15"/>
    <row r="2196" ht="15"/>
    <row r="2197" ht="15"/>
    <row r="2198" ht="15"/>
    <row r="2199" ht="15"/>
    <row r="2200" ht="15"/>
    <row r="2201" ht="15"/>
    <row r="2202" ht="15"/>
    <row r="2203" ht="15"/>
    <row r="2204" ht="15"/>
    <row r="2205" ht="15"/>
  </sheetData>
  <sheetProtection password="D850" sheet="1"/>
  <mergeCells count="35">
    <mergeCell ref="D38:BC38"/>
    <mergeCell ref="D16:BC16"/>
    <mergeCell ref="D20:BC20"/>
    <mergeCell ref="D49:BC49"/>
    <mergeCell ref="C67:BC67"/>
    <mergeCell ref="D44:BC44"/>
    <mergeCell ref="D47:BC47"/>
    <mergeCell ref="D51:BC51"/>
    <mergeCell ref="D39:BC39"/>
    <mergeCell ref="A1:L1"/>
    <mergeCell ref="A4:BC4"/>
    <mergeCell ref="A5:BC5"/>
    <mergeCell ref="A6:BC6"/>
    <mergeCell ref="A7:BC7"/>
    <mergeCell ref="A9:BC9"/>
    <mergeCell ref="D13:BC13"/>
    <mergeCell ref="B8:BC8"/>
    <mergeCell ref="D14:BC14"/>
    <mergeCell ref="D61:BC61"/>
    <mergeCell ref="D63:BC63"/>
    <mergeCell ref="D54:BC54"/>
    <mergeCell ref="D57:BC57"/>
    <mergeCell ref="D60:BC60"/>
    <mergeCell ref="D55:BC55"/>
    <mergeCell ref="D59:BC59"/>
    <mergeCell ref="D45:BC45"/>
    <mergeCell ref="D50:BC50"/>
    <mergeCell ref="D18:BC18"/>
    <mergeCell ref="D23:BC23"/>
    <mergeCell ref="D25:BC25"/>
    <mergeCell ref="D27:BC27"/>
    <mergeCell ref="D28:BC28"/>
    <mergeCell ref="D33:BC33"/>
    <mergeCell ref="D24:BC24"/>
    <mergeCell ref="D36:BC36"/>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6">
      <formula1>IF(E66="Select",-1,IF(E66="At Par",0,0))</formula1>
      <formula2>IF(E66="Select",-1,IF(E66="At Par",0,0.99))</formula2>
    </dataValidation>
    <dataValidation type="list" allowBlank="1" showErrorMessage="1" sqref="E66">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allowBlank="1" showInputMessage="1" showErrorMessage="1" promptTitle="Units" prompt="Please enter Units in text" sqref="D15:E15 D17:E17 D19:E19 D21:E22 D26:E26 D64:E64 D34:E35 D37:E37 D29:E32 D40:E43 D46:E46 D52:E53 D56:E56 D58:E58 D62:E62 D48:E48"/>
    <dataValidation type="decimal" allowBlank="1" showInputMessage="1" showErrorMessage="1" promptTitle="Quantity" prompt="Please enter the Quantity for this item. " errorTitle="Invalid Entry" error="Only Numeric Values are allowed. " sqref="F15 F17 F19 F21:F22 F26 F29:F32 F34:F35 F37 F40:F43 F46 F48 F52:F53 F56 F58 F62 F64">
      <formula1>0</formula1>
      <formula2>999999999999999</formula2>
    </dataValidation>
    <dataValidation type="list" allowBlank="1" showErrorMessage="1" sqref="D13:D14 K15 D16 K17 D18 K19 D20 K21:K22 D23:D25 K26 D27:D28 K29:K32 D33 K34:K35 D36 K37 D38:D39 K40:K43 D44:D45 K46 D47 K48 D49:D51 K52:K53 D54:D55 K56 D57 K58 D59:D61 K62 D63 K64">
      <formula1>"Partial Conversion,Full Conversion"</formula1>
    </dataValidation>
    <dataValidation type="decimal" allowBlank="1" showInputMessage="1" showErrorMessage="1" promptTitle="Rate Entry" prompt="Please enter the Basic Price in Rupees for this item. " errorTitle="Invaid Entry" error="Only Numeric Values are allowed. " sqref="G15:H15 G17:H17 G19:H19 G21:H22 G26:H26 G29:H32 G34:H35 G37:H37 G40:H43 G46:H46 G48:H48 G52:H53 G56:H56 G58:H58 G62:H62 G64:H64">
      <formula1>0</formula1>
      <formula2>999999999999999</formula2>
    </dataValidation>
    <dataValidation allowBlank="1" showInputMessage="1" showErrorMessage="1" promptTitle="Addition / Deduction" prompt="Please Choose the correct One" sqref="J15 J17 J19 J21:J22 J26 J29:J32 J34:J35 J37 J40:J43 J46 J48 J52:J53 J56 J58 J62 J64"/>
    <dataValidation type="list" showErrorMessage="1" sqref="I15 I17 I19 I21:I22 I26 I29:I32 I34:I35 I37 I40:I43 I46 I48 I52:I53 I56 I58 I62 I64">
      <formula1>"Excess(+),Less(-)"</formula1>
    </dataValidation>
    <dataValidation type="decimal" allowBlank="1" showInputMessage="1" showErrorMessage="1" promptTitle="Rate Entry" prompt="Please enter the Other Taxes2 in Rupees for this item. " errorTitle="Invaid Entry" error="Only Numeric Values are allowed. " sqref="N15:O15 N17:O17 N19:O19 N21:O22 N26:O26 N29:O32 N34:O35 N37:O37 N40:O43 N46:O46 N48:O48 N52:O53 N56:O56 N58:O58 N62:O62 N64:O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R22 R26 R29:R32 R34:R35 R37 R40:R43 R46 R48 R52:R53 R56 R58 R62 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Q22 Q26 Q29:Q32 Q34:Q35 Q37 Q40:Q43 Q46 Q48 Q52:Q53 Q56 Q58 Q62 Q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M22 M26 M29:M32 M34:M35 M37 M40:M43 M46 M48 M52:M53 M56 M58 M62 M64">
      <formula1>0</formula1>
      <formula2>999999999999999</formula2>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6">
      <formula1>0</formula1>
      <formula2>IF(#REF!&lt;&gt;"Select",99.9,0)</formula2>
    </dataValidation>
    <dataValidation type="list" allowBlank="1" showInputMessage="1" showErrorMessage="1" sqref="L59 L60 L61 L62 L13 L14 L15 L16 L17 L18 L19 L20 L21 L22 L23 L24 L25 L26 L27 L28 L29 L30 L31 L32 L33 L34 L35 L36 L37 L38 L39 L40 L41 L42 L43 L44 L45 L46 L47 L48 L49 L50 L51 L52 L53 L54 L55 L56 L57 L58 L64 L63">
      <formula1>"INR"</formula1>
    </dataValidation>
    <dataValidation allowBlank="1" showInputMessage="1" showErrorMessage="1" promptTitle="Itemcode/Make" prompt="Please enter text" sqref="C13:C64"/>
    <dataValidation type="decimal" allowBlank="1" showErrorMessage="1" errorTitle="Invalid Entry" error="Only Numeric Values are allowed. " sqref="A13:A6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4"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91" t="s">
        <v>38</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Punam Lahura</cp:lastModifiedBy>
  <cp:lastPrinted>2023-10-18T11:53:26Z</cp:lastPrinted>
  <dcterms:created xsi:type="dcterms:W3CDTF">2009-01-30T06:42:42Z</dcterms:created>
  <dcterms:modified xsi:type="dcterms:W3CDTF">2023-10-18T11:53:53Z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