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<sst xmlns="http://schemas.openxmlformats.org/spreadsheetml/2006/main" count="687" uniqueCount="212">
  <si>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</si>
  <si>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</si>
  <si>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</si>
  <si>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</si>
  <si>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</si>
  <si>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</si>
  <si>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</si>
  <si>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</si>
  <si>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</si>
  <si>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</si>
  <si>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</si>
  <si>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</si>
  <si>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</si>
  <si>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</si>
  <si>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</si>
  <si>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</si>
  <si>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</si>
  <si>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</si>
  <si>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</si>
  <si>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</si>
  <si>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</si>
  <si>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</si>
  <si>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</si>
  <si>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</si>
  <si>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</si>
  <si>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</si>
  <si>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</si>
  <si>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</si>
  <si>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</si>
  <si>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</si>
  <si>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</si>
  <si>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</si>
  <si>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</si>
  <si>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</si>
  <si>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</si>
  <si>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</si>
  <si>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</si>
  <si>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</si>
  <si>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</si>
  <si>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</si>
  <si>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</si>
  <si>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</si>
  <si>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</si>
  <si>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</si>
  <si>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</si>
  <si>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</si>
  <si>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</si>
  <si>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</si>
  <si>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</si>
  <si>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</si>
  <si>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</si>
  <si>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</si>
  <si>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</si>
  <si>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</si>
  <si>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</si>
  <si>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</si>
  <si>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</si>
  <si>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</si>
  <si>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</si>
  <si>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</si>
  <si>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</si>
  <si>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</si>
  <si>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</si>
  <si>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</si>
  <si>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</si>
  <si>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</si>
  <si>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</si>
  <si>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</si>
  <si>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</si>
  <si>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</si>
  <si>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</si>
  <si>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</si>
  <si>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</si>
  <si>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Each</t>
  </si>
  <si>
    <t>Mtr.</t>
  </si>
  <si>
    <t>Nos.</t>
  </si>
  <si>
    <t>Component</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</si>
  <si>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</si>
  <si>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</si>
  <si>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</si>
  <si>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</si>
  <si>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</si>
  <si>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</si>
  <si>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</si>
  <si>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</si>
  <si>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</si>
  <si>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</si>
  <si>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</si>
  <si>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</si>
  <si>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</si>
  <si>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</si>
  <si>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</si>
  <si>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</si>
  <si>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</si>
  <si>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</si>
  <si>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</si>
  <si>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</si>
  <si>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</si>
  <si>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</si>
  <si>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</si>
  <si>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</si>
  <si>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</si>
  <si>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</si>
  <si>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</si>
  <si>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</si>
  <si>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</si>
  <si>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Supplying and making indoor end termination with brass compression gland, aluminum lugs for following size of PVC insulated &amp; PVC sheathed/XLPE aluminum cable of 1.1kV grade as reqd.</t>
  </si>
  <si>
    <t>In Ground including excavation, sand cushioning brick protecting covering and refilling the trench etc. as reqd.</t>
  </si>
  <si>
    <t>In open duct</t>
  </si>
  <si>
    <t>On surface with MS clamp</t>
  </si>
  <si>
    <t>32 mm</t>
  </si>
  <si>
    <t>item no.49</t>
  </si>
  <si>
    <t>item no.50</t>
  </si>
  <si>
    <t>item no.51</t>
  </si>
  <si>
    <t>item no.52</t>
  </si>
  <si>
    <t>item no.53</t>
  </si>
  <si>
    <t>item no.54</t>
  </si>
  <si>
    <t>item no.55</t>
  </si>
  <si>
    <t>item no.56</t>
  </si>
  <si>
    <t>item no.57</t>
  </si>
  <si>
    <t>item no.58</t>
  </si>
  <si>
    <t>item no.59</t>
  </si>
  <si>
    <t>item no.60</t>
  </si>
  <si>
    <t>In pipe</t>
  </si>
  <si>
    <t>item no.61</t>
  </si>
  <si>
    <t>item no.62</t>
  </si>
  <si>
    <t>item no.63</t>
  </si>
  <si>
    <t>item no.64</t>
  </si>
  <si>
    <t>item no.65</t>
  </si>
  <si>
    <t>item no.66</t>
  </si>
  <si>
    <t>item no.67</t>
  </si>
  <si>
    <t>item no.68</t>
  </si>
  <si>
    <t>item no.69</t>
  </si>
  <si>
    <t>item no.70</t>
  </si>
  <si>
    <t>item no.71</t>
  </si>
  <si>
    <t>item no.72</t>
  </si>
  <si>
    <t>item no.73</t>
  </si>
  <si>
    <t>item no.74</t>
  </si>
  <si>
    <t>item no.75</t>
  </si>
  <si>
    <t xml:space="preserve">Supplying and drawing following sizes of FRLS PVC insulated copper conductor, single core cable in the existing surface/ recessed steel/ PVC conduit as required. </t>
  </si>
  <si>
    <t xml:space="preserve">3 x 2.5 sq. mm </t>
  </si>
  <si>
    <t>Metre</t>
  </si>
  <si>
    <t xml:space="preserve">3 x 4 sq. mm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</si>
  <si>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</si>
  <si>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</si>
  <si>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 xml:space="preserve">32 mm </t>
  </si>
  <si>
    <t xml:space="preserve">Supply and fixing of following accessories suitable for 105 mm x 50 mm size  plastic trunking white system. </t>
  </si>
  <si>
    <t>separation partitions</t>
  </si>
  <si>
    <t>Meter</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</si>
  <si>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</si>
  <si>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</si>
  <si>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</si>
  <si>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</si>
  <si>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</si>
  <si>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No.  </t>
  </si>
  <si>
    <t xml:space="preserve">20 A switch </t>
  </si>
  <si>
    <t xml:space="preserve">6 A pin 2/3 pin socket outlet </t>
  </si>
  <si>
    <t xml:space="preserve">6/16 A 3 pin socket outlet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</si>
  <si>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</si>
  <si>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</si>
  <si>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following size of steel flexible pipe along with the accessories on surface etc as required</t>
  </si>
  <si>
    <t>25 mm</t>
  </si>
  <si>
    <t>Fixing of  Network rack on steel fastener including cartage from store to site as reqd complete.</t>
  </si>
  <si>
    <t xml:space="preserve">6 x 16 sq. mm </t>
  </si>
  <si>
    <t>Metrs.</t>
  </si>
  <si>
    <t>Providing and fixing following rating and breaking capacitor and pole MCCB with thermomagnetic release and terminal spreader in existing cubicle panel board including drilling holes in cubicle panel, making connections, etcc. As required.</t>
  </si>
  <si>
    <t>100 Amp,36KA FPMCCB</t>
  </si>
  <si>
    <t>No.</t>
  </si>
  <si>
    <t>Supply and fixing Industrial box with metal plug top/ metal enclosure for MCB &amp; MCCB , on surface/ recess duly powder painted as required.</t>
  </si>
  <si>
    <t>Spreder link FP 100 Amp.</t>
  </si>
  <si>
    <t>Set.</t>
  </si>
  <si>
    <t>Supply and fixing metal box of following size ( nominol size) on surface on recess with suitable size of phenolic laminated sheet cover in front including painting etc. as required</t>
  </si>
  <si>
    <t>250 mm x 300 mm x 100 mm Deep</t>
  </si>
  <si>
    <t>Supply and fixing of 32 x 20 mm DLP mini- trunking  white-system with independent cover  etc. as required complete.</t>
  </si>
  <si>
    <t xml:space="preserve">Supply and fixing of following accessories suitable for 32 mm x 20 mm size  plastic trunking white system. </t>
  </si>
  <si>
    <t>flat junction</t>
  </si>
  <si>
    <t>changeable flat angle</t>
  </si>
  <si>
    <t>internal / external angle</t>
  </si>
  <si>
    <t xml:space="preserve">End cap </t>
  </si>
  <si>
    <t>Supply and fixing of 105 x 50 mm DLP  trunking  white-system but without cover and partion etc. as required complete.</t>
  </si>
  <si>
    <t>85 mm flexible cover</t>
  </si>
  <si>
    <t>Internal angles- adjustable from 80°-100°</t>
  </si>
  <si>
    <t>external angles- adjustable from 60°-120°</t>
  </si>
  <si>
    <t xml:space="preserve"> flat angles</t>
  </si>
  <si>
    <t>Cover Joint</t>
  </si>
  <si>
    <t>Base Joint</t>
  </si>
  <si>
    <t>Digging cable trench, for takingout cable of following size and refilling ,watering, ramming the same after taking out cable complete as required.</t>
  </si>
  <si>
    <t>Upto 35 sq. mm</t>
  </si>
  <si>
    <t>Lifting removing cable upto 35 sqmm size from trench/clamps, making roll &amp; depositing the same in store I/c cartage.</t>
  </si>
  <si>
    <t>Laying of  one number  PVC insulated and PVC sheathed / XLPE power cable of 1.1 KV grade of following size  in the exiting masonry open duct  as required.</t>
  </si>
  <si>
    <t>Laying and fixing of  one number  PVC insulated and PVC sheathed / XLPE power cable of 1.1 KV grade of following size  on wall surface as required.</t>
  </si>
  <si>
    <t>Upto 35 sq. mm (clamped with 1mm thick saddle)</t>
  </si>
  <si>
    <t>Supply and making end termination with brass compression gland and  aluminium lugs for following size of PVC insulated and PVC sheathed/ XLPE aluminium conductor cable of 1.1 KV grade as required.</t>
  </si>
  <si>
    <t>3-1/2 X 35 sq. mm (32 mm)</t>
  </si>
  <si>
    <t>S &amp; F 3 mm thick phenolic laminated sheet on existing board with brass screw &amp; cup washer etc as reqd.</t>
  </si>
  <si>
    <t>Sq. inch</t>
  </si>
  <si>
    <t>P &amp; F 6 SWG dia GI wire on surface or in recess for loop earthing as  reqd.</t>
  </si>
  <si>
    <t>2x16 sq.mm.</t>
  </si>
  <si>
    <t xml:space="preserve"> 3½ X 150 sq.mm (50mm)</t>
  </si>
  <si>
    <t xml:space="preserve"> Supplying and making straight through joint with heat shrinkable kit including ferrules and other jointing materials for following size of PVC insulated and PVC sheathed / XLPE aluminium conductor cable of 1.1 kV grade as required.</t>
  </si>
  <si>
    <t xml:space="preserve">Providing, laying and fixing following dia G.I. pipe (medium class) in ground complete with G.I. fittings including trenching (75 cm deep)and re-filling etc as required 
</t>
  </si>
  <si>
    <t>50 mm</t>
  </si>
  <si>
    <t>100 mm</t>
  </si>
  <si>
    <t>Supplying &amp; Laying of one no.  XLPE sheathed aluminum conductor steel armoured power cable of size 2 x 16  sq.mm. 1.1kV grade in following manners.</t>
  </si>
  <si>
    <t>direct in ground I/c excavation, sand cushioning, protective covering and refilling the trench etc. as reqd.</t>
  </si>
  <si>
    <t>S &amp; Laying of one no.  XLPE cable aluminum conductor steel armoured power cable of 1.1kV grade of size  3½ X 150 sq.mm. in following manners.</t>
  </si>
  <si>
    <t xml:space="preserve"> Mtr</t>
  </si>
  <si>
    <t>Mtr</t>
  </si>
  <si>
    <t xml:space="preserve"> flat junction</t>
  </si>
  <si>
    <t>Name of Work: Providing power supply to pathology lab, internal wiring works at academic buildings and other electrical works</t>
  </si>
  <si>
    <t>Tender Inviting Authority: DOIP,  IIT Kanpur</t>
  </si>
  <si>
    <t>NIT No: Electrical/07/06/2023-1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</si>
</sst>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0"/>
    <numFmt numFmtId="180" formatCode="0.000000"/>
    <numFmt numFmtId="181" formatCode="0.0000000"/>
  </numFmts>
  <fonts count="7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sz val="11"/>
      <name val="Calibri"/>
      <family val="2"/>
    </font>
    <font>
      <sz val="12"/>
      <name val="Calibri"/>
      <family val="2"/>
    </font>
    <font>
      <sz val="10"/>
      <color indexed="8"/>
      <name val="Calibri"/>
      <family val="2"/>
    </font>
    <font>
      <sz val="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sz val="11"/>
      <color rgb="FF000000"/>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12" fillId="0" borderId="11" xfId="66"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0" fontId="66" fillId="0" borderId="14" xfId="0" applyFont="1" applyFill="1" applyBorder="1" applyAlignment="1">
      <alignment horizontal="right" vertical="top"/>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14" fillId="0" borderId="16" xfId="59" applyNumberFormat="1" applyFont="1" applyFill="1" applyBorder="1" applyAlignment="1">
      <alignment vertical="top"/>
      <protection/>
    </xf>
    <xf numFmtId="0" fontId="4" fillId="0" borderId="14" xfId="0"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13" xfId="59" applyFont="1" applyBorder="1" applyAlignment="1">
      <alignment horizontal="left" vertical="top"/>
      <protection/>
    </xf>
    <xf numFmtId="0" fontId="7" fillId="0" borderId="10" xfId="59" applyFont="1" applyBorder="1" applyAlignment="1">
      <alignment horizontal="left" vertical="top"/>
      <protection/>
    </xf>
    <xf numFmtId="0" fontId="4" fillId="0" borderId="12" xfId="59" applyFont="1" applyBorder="1" applyAlignment="1">
      <alignment vertical="top"/>
      <protection/>
    </xf>
    <xf numFmtId="0" fontId="4" fillId="0" borderId="0" xfId="59" applyFont="1" applyAlignment="1">
      <alignment vertical="top"/>
      <protection/>
    </xf>
    <xf numFmtId="0" fontId="14" fillId="0" borderId="17" xfId="59" applyFont="1" applyBorder="1" applyAlignment="1">
      <alignment vertical="top"/>
      <protection/>
    </xf>
    <xf numFmtId="0" fontId="4" fillId="0" borderId="17" xfId="59" applyFont="1" applyBorder="1" applyAlignment="1">
      <alignment vertical="top"/>
      <protection/>
    </xf>
    <xf numFmtId="0" fontId="4" fillId="0" borderId="0" xfId="56" applyFont="1" applyAlignment="1">
      <alignment vertical="top"/>
      <protection/>
    </xf>
    <xf numFmtId="2" fontId="14" fillId="0" borderId="18" xfId="59" applyNumberFormat="1" applyFont="1" applyBorder="1" applyAlignment="1">
      <alignment vertical="top"/>
      <protection/>
    </xf>
    <xf numFmtId="0" fontId="4" fillId="0" borderId="14" xfId="59" applyFont="1" applyBorder="1" applyAlignment="1">
      <alignment vertical="top" wrapText="1"/>
      <protection/>
    </xf>
    <xf numFmtId="0" fontId="7" fillId="0" borderId="19"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2" fontId="14" fillId="0" borderId="20" xfId="59" applyNumberFormat="1" applyFont="1" applyBorder="1" applyAlignment="1">
      <alignment horizontal="right" vertical="top"/>
      <protection/>
    </xf>
    <xf numFmtId="0" fontId="4" fillId="0" borderId="13" xfId="59" applyFont="1" applyBorder="1" applyAlignment="1">
      <alignment vertical="top" wrapText="1"/>
      <protection/>
    </xf>
    <xf numFmtId="0" fontId="16" fillId="0" borderId="11" xfId="59" applyFont="1" applyFill="1" applyBorder="1" applyAlignment="1" applyProtection="1">
      <alignment vertical="center" wrapText="1"/>
      <protection locked="0"/>
    </xf>
    <xf numFmtId="2" fontId="7" fillId="0" borderId="14" xfId="56" applyNumberFormat="1" applyFont="1" applyBorder="1" applyAlignment="1" applyProtection="1">
      <alignment horizontal="center" vertical="center"/>
      <protection locked="0"/>
    </xf>
    <xf numFmtId="2" fontId="7" fillId="33" borderId="14" xfId="56" applyNumberFormat="1" applyFont="1" applyFill="1" applyBorder="1" applyAlignment="1" applyProtection="1">
      <alignment horizontal="center" vertical="center"/>
      <protection locked="0"/>
    </xf>
    <xf numFmtId="2" fontId="7" fillId="0" borderId="14" xfId="56" applyNumberFormat="1" applyFont="1" applyBorder="1" applyAlignment="1" applyProtection="1">
      <alignment horizontal="center" vertical="center" wrapText="1"/>
      <protection locked="0"/>
    </xf>
    <xf numFmtId="2" fontId="7" fillId="0" borderId="14" xfId="59" applyNumberFormat="1" applyFont="1" applyBorder="1" applyAlignment="1">
      <alignment horizontal="center" vertical="center"/>
      <protection/>
    </xf>
    <xf numFmtId="2" fontId="7" fillId="0" borderId="14" xfId="58" applyNumberFormat="1" applyFont="1" applyBorder="1" applyAlignment="1">
      <alignment horizontal="right" vertical="top"/>
      <protection/>
    </xf>
    <xf numFmtId="0" fontId="25" fillId="0" borderId="14" xfId="0" applyFont="1" applyFill="1" applyBorder="1" applyAlignment="1">
      <alignment horizontal="justify" vertical="top" wrapText="1"/>
    </xf>
    <xf numFmtId="2" fontId="25" fillId="0" borderId="14" xfId="0" applyNumberFormat="1" applyFont="1" applyFill="1" applyBorder="1" applyAlignment="1">
      <alignment horizontal="center" vertical="center"/>
    </xf>
    <xf numFmtId="0" fontId="25" fillId="0" borderId="14" xfId="0" applyFont="1" applyFill="1" applyBorder="1" applyAlignment="1">
      <alignment horizontal="center" vertical="center"/>
    </xf>
    <xf numFmtId="2" fontId="7" fillId="0" borderId="14" xfId="56" applyNumberFormat="1" applyFont="1" applyFill="1" applyBorder="1" applyAlignment="1" applyProtection="1">
      <alignment horizontal="center" vertical="center"/>
      <protection locked="0"/>
    </xf>
    <xf numFmtId="2" fontId="4" fillId="0" borderId="14" xfId="59" applyNumberFormat="1" applyFont="1" applyFill="1" applyBorder="1" applyAlignment="1">
      <alignment horizontal="center" vertical="center"/>
      <protection/>
    </xf>
    <xf numFmtId="2" fontId="4" fillId="0" borderId="14" xfId="56" applyNumberFormat="1" applyFont="1" applyFill="1" applyBorder="1" applyAlignment="1">
      <alignment horizontal="center" vertical="center"/>
      <protection/>
    </xf>
    <xf numFmtId="0" fontId="67" fillId="0" borderId="14" xfId="0" applyFont="1" applyFill="1" applyBorder="1" applyAlignment="1">
      <alignment horizontal="justify" vertical="justify" wrapText="1"/>
    </xf>
    <xf numFmtId="2" fontId="67" fillId="0" borderId="14" xfId="0" applyNumberFormat="1" applyFont="1" applyFill="1" applyBorder="1" applyAlignment="1">
      <alignment horizontal="center" vertical="center"/>
    </xf>
    <xf numFmtId="0" fontId="67" fillId="0" borderId="14" xfId="0" applyFont="1" applyFill="1" applyBorder="1" applyAlignment="1">
      <alignment horizontal="center" vertical="center"/>
    </xf>
    <xf numFmtId="0" fontId="0" fillId="0" borderId="14" xfId="55" applyFont="1" applyFill="1" applyBorder="1" applyAlignment="1">
      <alignment horizontal="justify" vertical="top" wrapText="1"/>
      <protection/>
    </xf>
    <xf numFmtId="2" fontId="44" fillId="0" borderId="14" xfId="59" applyNumberFormat="1" applyFont="1" applyFill="1" applyBorder="1" applyAlignment="1">
      <alignment horizontal="center" vertical="center"/>
      <protection/>
    </xf>
    <xf numFmtId="2" fontId="44" fillId="0" borderId="14" xfId="55" applyNumberFormat="1" applyFont="1" applyFill="1" applyBorder="1" applyAlignment="1">
      <alignment horizontal="center" vertical="center" wrapText="1"/>
      <protection/>
    </xf>
    <xf numFmtId="2" fontId="44" fillId="0" borderId="14" xfId="0" applyNumberFormat="1" applyFont="1" applyFill="1" applyBorder="1" applyAlignment="1">
      <alignment horizontal="center" vertical="center"/>
    </xf>
    <xf numFmtId="1" fontId="44" fillId="0" borderId="14" xfId="59" applyNumberFormat="1" applyFont="1" applyFill="1" applyBorder="1" applyAlignment="1">
      <alignment horizontal="center" vertical="center"/>
      <protection/>
    </xf>
    <xf numFmtId="2" fontId="68" fillId="0" borderId="14" xfId="55" applyNumberFormat="1" applyFont="1" applyFill="1" applyBorder="1" applyAlignment="1">
      <alignment horizontal="center" vertical="center" wrapText="1"/>
      <protection/>
    </xf>
    <xf numFmtId="2" fontId="0" fillId="0" borderId="14" xfId="0" applyNumberFormat="1" applyFill="1" applyBorder="1" applyAlignment="1">
      <alignment horizontal="center" vertical="center"/>
    </xf>
    <xf numFmtId="0" fontId="44" fillId="0" borderId="14" xfId="0" applyFont="1" applyFill="1" applyBorder="1" applyAlignment="1">
      <alignment vertical="top" wrapText="1"/>
    </xf>
    <xf numFmtId="0" fontId="44" fillId="0" borderId="14" xfId="55" applyFont="1" applyFill="1" applyBorder="1" applyAlignment="1">
      <alignment horizontal="justify" vertical="top" wrapText="1"/>
      <protection/>
    </xf>
    <xf numFmtId="0" fontId="44" fillId="0" borderId="14" xfId="0" applyFont="1" applyFill="1" applyBorder="1" applyAlignment="1">
      <alignment wrapText="1"/>
    </xf>
    <xf numFmtId="2" fontId="45" fillId="0" borderId="14" xfId="55" applyNumberFormat="1" applyFont="1" applyFill="1" applyBorder="1" applyAlignment="1">
      <alignment horizontal="center" vertical="center" wrapText="1"/>
      <protection/>
    </xf>
    <xf numFmtId="0" fontId="0" fillId="0" borderId="14" xfId="0" applyFill="1" applyBorder="1" applyAlignment="1">
      <alignment horizontal="center" vertical="center"/>
    </xf>
    <xf numFmtId="0" fontId="69" fillId="0" borderId="14" xfId="0" applyFont="1" applyFill="1" applyBorder="1" applyAlignment="1">
      <alignment horizontal="justify" vertical="center" wrapText="1"/>
    </xf>
    <xf numFmtId="2" fontId="47" fillId="0" borderId="14" xfId="0" applyNumberFormat="1" applyFont="1" applyFill="1" applyBorder="1" applyAlignment="1">
      <alignment horizontal="center" vertical="center" wrapText="1"/>
    </xf>
    <xf numFmtId="2" fontId="69" fillId="0" borderId="14" xfId="0" applyNumberFormat="1" applyFont="1" applyFill="1" applyBorder="1" applyAlignment="1" applyProtection="1">
      <alignment horizontal="center" vertical="center" wrapText="1"/>
      <protection locked="0"/>
    </xf>
    <xf numFmtId="0" fontId="0" fillId="0" borderId="0" xfId="56">
      <alignment/>
      <protection/>
    </xf>
    <xf numFmtId="0" fontId="2" fillId="0" borderId="0" xfId="56" applyFont="1">
      <alignment/>
      <protection/>
    </xf>
    <xf numFmtId="2" fontId="49" fillId="0" borderId="14" xfId="59" applyNumberFormat="1" applyFont="1" applyFill="1" applyBorder="1" applyAlignment="1">
      <alignment horizontal="center" vertical="center"/>
      <protection/>
    </xf>
    <xf numFmtId="0" fontId="14" fillId="0" borderId="13" xfId="59" applyFont="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14" xfId="56" applyFont="1" applyFill="1" applyBorder="1" applyAlignment="1">
      <alignment horizontal="center" vertical="top"/>
      <protection/>
    </xf>
    <xf numFmtId="0" fontId="7" fillId="0" borderId="14" xfId="56" applyFont="1" applyBorder="1" applyAlignment="1">
      <alignment horizontal="center" vertical="top"/>
      <protection/>
    </xf>
    <xf numFmtId="0" fontId="7" fillId="0" borderId="21" xfId="56" applyNumberFormat="1" applyFont="1" applyFill="1" applyBorder="1" applyAlignment="1" applyProtection="1">
      <alignment horizontal="center" vertical="top"/>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dxfs count="2">
    <dxf>
      <fill>
        <patternFill>
          <bgColor indexed="41"/>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1"/>
  <sheetViews>
    <sheetView showGridLines="0" zoomScale="75" zoomScaleNormal="75" zoomScalePageLayoutView="0" workbookViewId="0" topLeftCell="A1">
      <selection activeCell="A6" sqref="A6:BC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25.8515625" style="1" customWidth="1"/>
    <col min="54" max="54" width="26.7109375" style="1" hidden="1" customWidth="1"/>
    <col min="55" max="55" width="37.140625" style="1" customWidth="1"/>
    <col min="56" max="56" width="14.140625" style="1" customWidth="1"/>
    <col min="57" max="238" width="9.140625" style="1" customWidth="1"/>
    <col min="239" max="243" width="9.140625" style="3" customWidth="1"/>
    <col min="244" max="16384" width="9.140625" style="1" customWidth="1"/>
  </cols>
  <sheetData>
    <row r="1" spans="1:243" s="4" customFormat="1" ht="27" customHeight="1">
      <c r="A1" s="93" t="str">
        <f>B2&amp;" BoQ"</f>
        <v>Percentage BoQ</v>
      </c>
      <c r="B1" s="93"/>
      <c r="C1" s="93"/>
      <c r="D1" s="93"/>
      <c r="E1" s="93"/>
      <c r="F1" s="93"/>
      <c r="G1" s="93"/>
      <c r="H1" s="93"/>
      <c r="I1" s="93"/>
      <c r="J1" s="93"/>
      <c r="K1" s="93"/>
      <c r="L1" s="9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4" t="s">
        <v>210</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10"/>
      <c r="IF4" s="10"/>
      <c r="IG4" s="10"/>
      <c r="IH4" s="10"/>
      <c r="II4" s="10"/>
    </row>
    <row r="5" spans="1:243" s="9" customFormat="1" ht="38.25" customHeight="1">
      <c r="A5" s="94" t="s">
        <v>209</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30.75" customHeight="1">
      <c r="A6" s="94" t="s">
        <v>211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29.25" customHeight="1"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58.5" customHeight="1">
      <c r="A8" s="11" t="s">
        <v>50</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61.5" customHeight="1">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27">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32">
        <v>7</v>
      </c>
      <c r="BB12" s="32">
        <v>54</v>
      </c>
      <c r="BC12" s="32">
        <v>8</v>
      </c>
      <c r="IE12" s="18"/>
      <c r="IF12" s="18"/>
      <c r="IG12" s="18"/>
      <c r="IH12" s="18"/>
      <c r="II12" s="18"/>
    </row>
    <row r="13" spans="1:243" s="17" customFormat="1" ht="18">
      <c r="A13" s="32">
        <v>1</v>
      </c>
      <c r="B13" s="33" t="s">
        <v>76</v>
      </c>
      <c r="C13" s="31"/>
      <c r="D13" s="90"/>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2"/>
      <c r="IA13" s="17">
        <v>1</v>
      </c>
      <c r="IB13" s="17" t="s">
        <v>76</v>
      </c>
      <c r="IE13" s="18"/>
      <c r="IF13" s="18"/>
      <c r="IG13" s="18"/>
      <c r="IH13" s="18"/>
      <c r="II13" s="18"/>
    </row>
    <row r="14" spans="1:243" s="21" customFormat="1" ht="94.5">
      <c r="A14" s="30">
        <v>1.01</v>
      </c>
      <c r="B14" s="59" t="s">
        <v>139</v>
      </c>
      <c r="C14" s="25" t="s">
        <v>53</v>
      </c>
      <c r="D14" s="88"/>
      <c r="E14" s="88"/>
      <c r="F14" s="88"/>
      <c r="G14" s="88"/>
      <c r="H14" s="88"/>
      <c r="I14" s="88"/>
      <c r="J14" s="88"/>
      <c r="K14" s="88"/>
      <c r="L14" s="88"/>
      <c r="M14" s="88"/>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IA14" s="21">
        <v>1.01</v>
      </c>
      <c r="IB14" s="21" t="s">
        <v>139</v>
      </c>
      <c r="IC14" s="21" t="s">
        <v>53</v>
      </c>
      <c r="IE14" s="22"/>
      <c r="IF14" s="22" t="s">
        <v>34</v>
      </c>
      <c r="IG14" s="22" t="s">
        <v>35</v>
      </c>
      <c r="IH14" s="22">
        <v>10</v>
      </c>
      <c r="II14" s="22" t="s">
        <v>36</v>
      </c>
    </row>
    <row r="15" spans="1:243" s="21" customFormat="1" ht="28.5">
      <c r="A15" s="30">
        <v>1.02</v>
      </c>
      <c r="B15" s="59" t="s">
        <v>140</v>
      </c>
      <c r="C15" s="25" t="s">
        <v>54</v>
      </c>
      <c r="D15" s="60">
        <v>80</v>
      </c>
      <c r="E15" s="61" t="s">
        <v>141</v>
      </c>
      <c r="F15" s="60">
        <v>120.12</v>
      </c>
      <c r="G15" s="62"/>
      <c r="H15" s="62"/>
      <c r="I15" s="63" t="s">
        <v>38</v>
      </c>
      <c r="J15" s="64">
        <f>IF(I15="Less(-)",-1,1)</f>
        <v>1</v>
      </c>
      <c r="K15" s="62" t="s">
        <v>39</v>
      </c>
      <c r="L15" s="62" t="s">
        <v>4</v>
      </c>
      <c r="M15" s="55"/>
      <c r="N15" s="54"/>
      <c r="O15" s="54"/>
      <c r="P15" s="56"/>
      <c r="Q15" s="54"/>
      <c r="R15" s="54"/>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(total_amount_ba($B$2,$D$2,D15,F15,J15,K15,M15))</f>
        <v>9609.6</v>
      </c>
      <c r="BB15" s="58">
        <f>BA15+SUM(N15:AZ15)</f>
        <v>9609.6</v>
      </c>
      <c r="BC15" s="43" t="str">
        <f>SpellNumber(L15,BB15)</f>
        <v>INR  Nine Thousand Six Hundred &amp; Nine  and Paise Sixty Only</v>
      </c>
      <c r="IA15" s="21">
        <v>1.02</v>
      </c>
      <c r="IB15" s="21" t="s">
        <v>140</v>
      </c>
      <c r="IC15" s="21" t="s">
        <v>54</v>
      </c>
      <c r="ID15" s="21">
        <v>80</v>
      </c>
      <c r="IE15" s="22" t="s">
        <v>141</v>
      </c>
      <c r="IF15" s="22" t="s">
        <v>40</v>
      </c>
      <c r="IG15" s="22" t="s">
        <v>35</v>
      </c>
      <c r="IH15" s="22">
        <v>123.223</v>
      </c>
      <c r="II15" s="22" t="s">
        <v>37</v>
      </c>
    </row>
    <row r="16" spans="1:243" s="21" customFormat="1" ht="28.5">
      <c r="A16" s="30">
        <v>1.03</v>
      </c>
      <c r="B16" s="59" t="s">
        <v>142</v>
      </c>
      <c r="C16" s="25" t="s">
        <v>55</v>
      </c>
      <c r="D16" s="60">
        <v>400</v>
      </c>
      <c r="E16" s="61" t="s">
        <v>141</v>
      </c>
      <c r="F16" s="60">
        <v>180.62</v>
      </c>
      <c r="G16" s="62"/>
      <c r="H16" s="62"/>
      <c r="I16" s="63" t="s">
        <v>38</v>
      </c>
      <c r="J16" s="64">
        <f aca="true" t="shared" si="0" ref="J16:J79">IF(I16="Less(-)",-1,1)</f>
        <v>1</v>
      </c>
      <c r="K16" s="62" t="s">
        <v>39</v>
      </c>
      <c r="L16" s="62" t="s">
        <v>4</v>
      </c>
      <c r="M16" s="55"/>
      <c r="N16" s="54"/>
      <c r="O16" s="54"/>
      <c r="P16" s="56"/>
      <c r="Q16" s="54"/>
      <c r="R16" s="54"/>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7">
        <f aca="true" t="shared" si="1" ref="BA16:BA70">(total_amount_ba($B$2,$D$2,D16,F16,J16,K16,M16))</f>
        <v>72248</v>
      </c>
      <c r="BB16" s="58">
        <f aca="true" t="shared" si="2" ref="BB16:BB79">BA16+SUM(N16:AZ16)</f>
        <v>72248</v>
      </c>
      <c r="BC16" s="43" t="str">
        <f aca="true" t="shared" si="3" ref="BC16:BC70">SpellNumber(L16,BB16)</f>
        <v>INR  Seventy Two Thousand Two Hundred &amp; Forty Eight  Only</v>
      </c>
      <c r="IA16" s="21">
        <v>1.03</v>
      </c>
      <c r="IB16" s="21" t="s">
        <v>142</v>
      </c>
      <c r="IC16" s="21" t="s">
        <v>55</v>
      </c>
      <c r="ID16" s="21">
        <v>400</v>
      </c>
      <c r="IE16" s="22" t="s">
        <v>141</v>
      </c>
      <c r="IF16" s="22" t="s">
        <v>41</v>
      </c>
      <c r="IG16" s="22" t="s">
        <v>42</v>
      </c>
      <c r="IH16" s="22">
        <v>213</v>
      </c>
      <c r="II16" s="22" t="s">
        <v>37</v>
      </c>
    </row>
    <row r="17" spans="1:243" s="21" customFormat="1" ht="126">
      <c r="A17" s="30">
        <v>1.04</v>
      </c>
      <c r="B17" s="59" t="s">
        <v>143</v>
      </c>
      <c r="C17" s="25" t="s">
        <v>61</v>
      </c>
      <c r="D17" s="88"/>
      <c r="E17" s="88"/>
      <c r="F17" s="88"/>
      <c r="G17" s="88"/>
      <c r="H17" s="88"/>
      <c r="I17" s="88"/>
      <c r="J17" s="88"/>
      <c r="K17" s="88"/>
      <c r="L17" s="88"/>
      <c r="M17" s="88"/>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IA17" s="21">
        <v>1.04</v>
      </c>
      <c r="IB17" s="21" t="s">
        <v>143</v>
      </c>
      <c r="IC17" s="21" t="s">
        <v>61</v>
      </c>
      <c r="IE17" s="22"/>
      <c r="IF17" s="22"/>
      <c r="IG17" s="22"/>
      <c r="IH17" s="22"/>
      <c r="II17" s="22"/>
    </row>
    <row r="18" spans="1:243" s="21" customFormat="1" ht="28.5">
      <c r="A18" s="30">
        <v>1.05</v>
      </c>
      <c r="B18" s="59" t="s">
        <v>144</v>
      </c>
      <c r="C18" s="25" t="s">
        <v>56</v>
      </c>
      <c r="D18" s="60">
        <v>50</v>
      </c>
      <c r="E18" s="61" t="s">
        <v>141</v>
      </c>
      <c r="F18" s="60">
        <v>224.46</v>
      </c>
      <c r="G18" s="62"/>
      <c r="H18" s="62"/>
      <c r="I18" s="63" t="s">
        <v>38</v>
      </c>
      <c r="J18" s="64">
        <f t="shared" si="0"/>
        <v>1</v>
      </c>
      <c r="K18" s="62" t="s">
        <v>39</v>
      </c>
      <c r="L18" s="62" t="s">
        <v>4</v>
      </c>
      <c r="M18" s="55"/>
      <c r="N18" s="54"/>
      <c r="O18" s="54"/>
      <c r="P18" s="56"/>
      <c r="Q18" s="54"/>
      <c r="R18" s="54"/>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7">
        <f t="shared" si="1"/>
        <v>11223</v>
      </c>
      <c r="BB18" s="58">
        <f t="shared" si="2"/>
        <v>11223</v>
      </c>
      <c r="BC18" s="43" t="str">
        <f t="shared" si="3"/>
        <v>INR  Eleven Thousand Two Hundred &amp; Twenty Three  Only</v>
      </c>
      <c r="IA18" s="21">
        <v>1.05</v>
      </c>
      <c r="IB18" s="21" t="s">
        <v>144</v>
      </c>
      <c r="IC18" s="21" t="s">
        <v>56</v>
      </c>
      <c r="ID18" s="21">
        <v>50</v>
      </c>
      <c r="IE18" s="22" t="s">
        <v>141</v>
      </c>
      <c r="IF18" s="22"/>
      <c r="IG18" s="22"/>
      <c r="IH18" s="22"/>
      <c r="II18" s="22"/>
    </row>
    <row r="19" spans="1:243" s="21" customFormat="1" ht="42.75">
      <c r="A19" s="30">
        <v>1.06</v>
      </c>
      <c r="B19" s="59" t="s">
        <v>145</v>
      </c>
      <c r="C19" s="25" t="s">
        <v>62</v>
      </c>
      <c r="D19" s="60">
        <v>80</v>
      </c>
      <c r="E19" s="61" t="s">
        <v>141</v>
      </c>
      <c r="F19" s="60">
        <v>285.84</v>
      </c>
      <c r="G19" s="62"/>
      <c r="H19" s="62"/>
      <c r="I19" s="63" t="s">
        <v>38</v>
      </c>
      <c r="J19" s="64">
        <f t="shared" si="0"/>
        <v>1</v>
      </c>
      <c r="K19" s="62" t="s">
        <v>39</v>
      </c>
      <c r="L19" s="62" t="s">
        <v>4</v>
      </c>
      <c r="M19" s="55"/>
      <c r="N19" s="54"/>
      <c r="O19" s="54"/>
      <c r="P19" s="56"/>
      <c r="Q19" s="54"/>
      <c r="R19" s="54"/>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 t="shared" si="1"/>
        <v>22867.2</v>
      </c>
      <c r="BB19" s="58">
        <f t="shared" si="2"/>
        <v>22867.2</v>
      </c>
      <c r="BC19" s="43" t="str">
        <f t="shared" si="3"/>
        <v>INR  Twenty Two Thousand Eight Hundred &amp; Sixty Seven  and Paise Twenty Only</v>
      </c>
      <c r="IA19" s="21">
        <v>1.06</v>
      </c>
      <c r="IB19" s="21" t="s">
        <v>145</v>
      </c>
      <c r="IC19" s="21" t="s">
        <v>62</v>
      </c>
      <c r="ID19" s="21">
        <v>80</v>
      </c>
      <c r="IE19" s="22" t="s">
        <v>141</v>
      </c>
      <c r="IF19" s="22"/>
      <c r="IG19" s="22"/>
      <c r="IH19" s="22"/>
      <c r="II19" s="22"/>
    </row>
    <row r="20" spans="1:243" s="21" customFormat="1" ht="63">
      <c r="A20" s="30">
        <v>1.07</v>
      </c>
      <c r="B20" s="65" t="s">
        <v>146</v>
      </c>
      <c r="C20" s="25" t="s">
        <v>63</v>
      </c>
      <c r="D20" s="88"/>
      <c r="E20" s="88"/>
      <c r="F20" s="88"/>
      <c r="G20" s="88"/>
      <c r="H20" s="88"/>
      <c r="I20" s="88"/>
      <c r="J20" s="88"/>
      <c r="K20" s="88"/>
      <c r="L20" s="88"/>
      <c r="M20" s="88"/>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IA20" s="21">
        <v>1.07</v>
      </c>
      <c r="IB20" s="21" t="s">
        <v>146</v>
      </c>
      <c r="IC20" s="21" t="s">
        <v>63</v>
      </c>
      <c r="IE20" s="22"/>
      <c r="IF20" s="22"/>
      <c r="IG20" s="22"/>
      <c r="IH20" s="22"/>
      <c r="II20" s="22"/>
    </row>
    <row r="21" spans="1:243" s="21" customFormat="1" ht="28.5" customHeight="1">
      <c r="A21" s="30">
        <v>1.08</v>
      </c>
      <c r="B21" s="65" t="s">
        <v>147</v>
      </c>
      <c r="C21" s="25" t="s">
        <v>57</v>
      </c>
      <c r="D21" s="66">
        <v>85</v>
      </c>
      <c r="E21" s="67" t="s">
        <v>148</v>
      </c>
      <c r="F21" s="66">
        <v>249.01</v>
      </c>
      <c r="G21" s="62"/>
      <c r="H21" s="62"/>
      <c r="I21" s="63" t="s">
        <v>38</v>
      </c>
      <c r="J21" s="64">
        <f t="shared" si="0"/>
        <v>1</v>
      </c>
      <c r="K21" s="62" t="s">
        <v>39</v>
      </c>
      <c r="L21" s="62" t="s">
        <v>4</v>
      </c>
      <c r="M21" s="55"/>
      <c r="N21" s="54"/>
      <c r="O21" s="54"/>
      <c r="P21" s="56"/>
      <c r="Q21" s="54"/>
      <c r="R21" s="54"/>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7">
        <f t="shared" si="1"/>
        <v>21165.85</v>
      </c>
      <c r="BB21" s="58">
        <f t="shared" si="2"/>
        <v>21165.85</v>
      </c>
      <c r="BC21" s="43" t="str">
        <f t="shared" si="3"/>
        <v>INR  Twenty One Thousand One Hundred &amp; Sixty Five  and Paise Eighty Five Only</v>
      </c>
      <c r="IA21" s="21">
        <v>1.08</v>
      </c>
      <c r="IB21" s="34" t="s">
        <v>147</v>
      </c>
      <c r="IC21" s="21" t="s">
        <v>57</v>
      </c>
      <c r="ID21" s="21">
        <v>85</v>
      </c>
      <c r="IE21" s="22" t="s">
        <v>148</v>
      </c>
      <c r="IF21" s="22" t="s">
        <v>34</v>
      </c>
      <c r="IG21" s="22" t="s">
        <v>43</v>
      </c>
      <c r="IH21" s="22">
        <v>10</v>
      </c>
      <c r="II21" s="22" t="s">
        <v>37</v>
      </c>
    </row>
    <row r="22" spans="1:243" s="21" customFormat="1" ht="78.75">
      <c r="A22" s="30">
        <v>1.09</v>
      </c>
      <c r="B22" s="65" t="s">
        <v>149</v>
      </c>
      <c r="C22" s="25" t="s">
        <v>64</v>
      </c>
      <c r="D22" s="88"/>
      <c r="E22" s="88"/>
      <c r="F22" s="88"/>
      <c r="G22" s="88"/>
      <c r="H22" s="88"/>
      <c r="I22" s="88"/>
      <c r="J22" s="88"/>
      <c r="K22" s="88"/>
      <c r="L22" s="88"/>
      <c r="M22" s="88"/>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IA22" s="21">
        <v>1.09</v>
      </c>
      <c r="IB22" s="21" t="s">
        <v>149</v>
      </c>
      <c r="IC22" s="21" t="s">
        <v>64</v>
      </c>
      <c r="IE22" s="22"/>
      <c r="IF22" s="22" t="s">
        <v>40</v>
      </c>
      <c r="IG22" s="22" t="s">
        <v>35</v>
      </c>
      <c r="IH22" s="22">
        <v>123.223</v>
      </c>
      <c r="II22" s="22" t="s">
        <v>37</v>
      </c>
    </row>
    <row r="23" spans="1:243" s="21" customFormat="1" ht="42.75">
      <c r="A23" s="30">
        <v>1.1</v>
      </c>
      <c r="B23" s="65" t="s">
        <v>150</v>
      </c>
      <c r="C23" s="25" t="s">
        <v>58</v>
      </c>
      <c r="D23" s="66">
        <v>39</v>
      </c>
      <c r="E23" s="67" t="s">
        <v>75</v>
      </c>
      <c r="F23" s="66">
        <v>285.84</v>
      </c>
      <c r="G23" s="62"/>
      <c r="H23" s="62"/>
      <c r="I23" s="63" t="s">
        <v>38</v>
      </c>
      <c r="J23" s="64">
        <f t="shared" si="0"/>
        <v>1</v>
      </c>
      <c r="K23" s="62" t="s">
        <v>39</v>
      </c>
      <c r="L23" s="62" t="s">
        <v>4</v>
      </c>
      <c r="M23" s="55"/>
      <c r="N23" s="54"/>
      <c r="O23" s="54"/>
      <c r="P23" s="56"/>
      <c r="Q23" s="54"/>
      <c r="R23" s="54"/>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 t="shared" si="1"/>
        <v>11147.76</v>
      </c>
      <c r="BB23" s="58">
        <f t="shared" si="2"/>
        <v>11147.76</v>
      </c>
      <c r="BC23" s="43" t="str">
        <f t="shared" si="3"/>
        <v>INR  Eleven Thousand One Hundred &amp; Forty Seven  and Paise Seventy Six Only</v>
      </c>
      <c r="IA23" s="21">
        <v>1.1</v>
      </c>
      <c r="IB23" s="21" t="s">
        <v>150</v>
      </c>
      <c r="IC23" s="21" t="s">
        <v>58</v>
      </c>
      <c r="ID23" s="21">
        <v>39</v>
      </c>
      <c r="IE23" s="22" t="s">
        <v>75</v>
      </c>
      <c r="IF23" s="22" t="s">
        <v>44</v>
      </c>
      <c r="IG23" s="22" t="s">
        <v>45</v>
      </c>
      <c r="IH23" s="22">
        <v>10</v>
      </c>
      <c r="II23" s="22" t="s">
        <v>37</v>
      </c>
    </row>
    <row r="24" spans="1:243" s="21" customFormat="1" ht="28.5">
      <c r="A24" s="30">
        <v>1.11</v>
      </c>
      <c r="B24" s="65" t="s">
        <v>151</v>
      </c>
      <c r="C24" s="25" t="s">
        <v>65</v>
      </c>
      <c r="D24" s="66">
        <v>2</v>
      </c>
      <c r="E24" s="67" t="s">
        <v>75</v>
      </c>
      <c r="F24" s="66">
        <v>383.17</v>
      </c>
      <c r="G24" s="62"/>
      <c r="H24" s="62"/>
      <c r="I24" s="63" t="s">
        <v>38</v>
      </c>
      <c r="J24" s="64">
        <f t="shared" si="0"/>
        <v>1</v>
      </c>
      <c r="K24" s="62" t="s">
        <v>39</v>
      </c>
      <c r="L24" s="62" t="s">
        <v>4</v>
      </c>
      <c r="M24" s="55"/>
      <c r="N24" s="54"/>
      <c r="O24" s="54"/>
      <c r="P24" s="56"/>
      <c r="Q24" s="54"/>
      <c r="R24" s="54"/>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7">
        <f t="shared" si="1"/>
        <v>766.34</v>
      </c>
      <c r="BB24" s="58">
        <f t="shared" si="2"/>
        <v>766.34</v>
      </c>
      <c r="BC24" s="43" t="str">
        <f t="shared" si="3"/>
        <v>INR  Seven Hundred &amp; Sixty Six  and Paise Thirty Four Only</v>
      </c>
      <c r="IA24" s="21">
        <v>1.11</v>
      </c>
      <c r="IB24" s="21" t="s">
        <v>151</v>
      </c>
      <c r="IC24" s="21" t="s">
        <v>65</v>
      </c>
      <c r="ID24" s="21">
        <v>2</v>
      </c>
      <c r="IE24" s="22" t="s">
        <v>75</v>
      </c>
      <c r="IF24" s="22"/>
      <c r="IG24" s="22"/>
      <c r="IH24" s="22"/>
      <c r="II24" s="22"/>
    </row>
    <row r="25" spans="1:243" s="21" customFormat="1" ht="33.75" customHeight="1">
      <c r="A25" s="30">
        <v>1.12</v>
      </c>
      <c r="B25" s="59" t="s">
        <v>152</v>
      </c>
      <c r="C25" s="25" t="s">
        <v>66</v>
      </c>
      <c r="D25" s="88"/>
      <c r="E25" s="88"/>
      <c r="F25" s="88"/>
      <c r="G25" s="88"/>
      <c r="H25" s="88"/>
      <c r="I25" s="88"/>
      <c r="J25" s="88"/>
      <c r="K25" s="88"/>
      <c r="L25" s="88"/>
      <c r="M25" s="88"/>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IA25" s="21">
        <v>1.12</v>
      </c>
      <c r="IB25" s="21" t="s">
        <v>152</v>
      </c>
      <c r="IC25" s="21" t="s">
        <v>66</v>
      </c>
      <c r="IE25" s="22"/>
      <c r="IF25" s="22" t="s">
        <v>41</v>
      </c>
      <c r="IG25" s="22" t="s">
        <v>42</v>
      </c>
      <c r="IH25" s="22">
        <v>213</v>
      </c>
      <c r="II25" s="22" t="s">
        <v>37</v>
      </c>
    </row>
    <row r="26" spans="1:243" s="21" customFormat="1" ht="28.5">
      <c r="A26" s="30">
        <v>1.13</v>
      </c>
      <c r="B26" s="59" t="s">
        <v>153</v>
      </c>
      <c r="C26" s="25" t="s">
        <v>67</v>
      </c>
      <c r="D26" s="60">
        <v>4</v>
      </c>
      <c r="E26" s="61" t="s">
        <v>154</v>
      </c>
      <c r="F26" s="60">
        <v>235.86</v>
      </c>
      <c r="G26" s="62"/>
      <c r="H26" s="62"/>
      <c r="I26" s="63" t="s">
        <v>38</v>
      </c>
      <c r="J26" s="64">
        <f t="shared" si="0"/>
        <v>1</v>
      </c>
      <c r="K26" s="62" t="s">
        <v>39</v>
      </c>
      <c r="L26" s="62" t="s">
        <v>4</v>
      </c>
      <c r="M26" s="55"/>
      <c r="N26" s="54"/>
      <c r="O26" s="54"/>
      <c r="P26" s="56"/>
      <c r="Q26" s="54"/>
      <c r="R26" s="54"/>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7">
        <f t="shared" si="1"/>
        <v>943.44</v>
      </c>
      <c r="BB26" s="58">
        <f t="shared" si="2"/>
        <v>943.44</v>
      </c>
      <c r="BC26" s="43" t="str">
        <f t="shared" si="3"/>
        <v>INR  Nine Hundred &amp; Forty Three  and Paise Forty Four Only</v>
      </c>
      <c r="IA26" s="21">
        <v>1.13</v>
      </c>
      <c r="IB26" s="21" t="s">
        <v>153</v>
      </c>
      <c r="IC26" s="21" t="s">
        <v>67</v>
      </c>
      <c r="ID26" s="21">
        <v>4</v>
      </c>
      <c r="IE26" s="22" t="s">
        <v>154</v>
      </c>
      <c r="IF26" s="22"/>
      <c r="IG26" s="22"/>
      <c r="IH26" s="22"/>
      <c r="II26" s="22"/>
    </row>
    <row r="27" spans="1:243" s="21" customFormat="1" ht="42.75">
      <c r="A27" s="30">
        <v>1.14</v>
      </c>
      <c r="B27" s="59" t="s">
        <v>155</v>
      </c>
      <c r="C27" s="25" t="s">
        <v>68</v>
      </c>
      <c r="D27" s="60">
        <v>39</v>
      </c>
      <c r="E27" s="61" t="s">
        <v>154</v>
      </c>
      <c r="F27" s="60">
        <v>407.72</v>
      </c>
      <c r="G27" s="62"/>
      <c r="H27" s="62"/>
      <c r="I27" s="63" t="s">
        <v>38</v>
      </c>
      <c r="J27" s="64">
        <f t="shared" si="0"/>
        <v>1</v>
      </c>
      <c r="K27" s="62" t="s">
        <v>39</v>
      </c>
      <c r="L27" s="62" t="s">
        <v>4</v>
      </c>
      <c r="M27" s="55"/>
      <c r="N27" s="54"/>
      <c r="O27" s="54"/>
      <c r="P27" s="56"/>
      <c r="Q27" s="54"/>
      <c r="R27" s="54"/>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7">
        <f t="shared" si="1"/>
        <v>15901.08</v>
      </c>
      <c r="BB27" s="58">
        <f t="shared" si="2"/>
        <v>15901.08</v>
      </c>
      <c r="BC27" s="43" t="str">
        <f t="shared" si="3"/>
        <v>INR  Fifteen Thousand Nine Hundred &amp; One  and Paise Eight Only</v>
      </c>
      <c r="IA27" s="21">
        <v>1.14</v>
      </c>
      <c r="IB27" s="21" t="s">
        <v>155</v>
      </c>
      <c r="IC27" s="21" t="s">
        <v>68</v>
      </c>
      <c r="ID27" s="21">
        <v>39</v>
      </c>
      <c r="IE27" s="22" t="s">
        <v>154</v>
      </c>
      <c r="IF27" s="22"/>
      <c r="IG27" s="22"/>
      <c r="IH27" s="22"/>
      <c r="II27" s="22"/>
    </row>
    <row r="28" spans="1:243" s="21" customFormat="1" ht="68.25" customHeight="1">
      <c r="A28" s="30">
        <v>1.15</v>
      </c>
      <c r="B28" s="59" t="s">
        <v>156</v>
      </c>
      <c r="C28" s="25" t="s">
        <v>69</v>
      </c>
      <c r="D28" s="60">
        <v>4</v>
      </c>
      <c r="E28" s="61" t="s">
        <v>154</v>
      </c>
      <c r="F28" s="60">
        <v>388.43</v>
      </c>
      <c r="G28" s="62"/>
      <c r="H28" s="62"/>
      <c r="I28" s="63" t="s">
        <v>38</v>
      </c>
      <c r="J28" s="64">
        <f t="shared" si="0"/>
        <v>1</v>
      </c>
      <c r="K28" s="62" t="s">
        <v>39</v>
      </c>
      <c r="L28" s="62" t="s">
        <v>4</v>
      </c>
      <c r="M28" s="55"/>
      <c r="N28" s="54"/>
      <c r="O28" s="54"/>
      <c r="P28" s="56"/>
      <c r="Q28" s="54"/>
      <c r="R28" s="54"/>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7">
        <f t="shared" si="1"/>
        <v>1553.72</v>
      </c>
      <c r="BB28" s="58">
        <f t="shared" si="2"/>
        <v>1553.72</v>
      </c>
      <c r="BC28" s="43" t="str">
        <f t="shared" si="3"/>
        <v>INR  One Thousand Five Hundred &amp; Fifty Three  and Paise Seventy Two Only</v>
      </c>
      <c r="IA28" s="21">
        <v>1.15</v>
      </c>
      <c r="IB28" s="21" t="s">
        <v>156</v>
      </c>
      <c r="IC28" s="21" t="s">
        <v>69</v>
      </c>
      <c r="ID28" s="21">
        <v>4</v>
      </c>
      <c r="IE28" s="22" t="s">
        <v>154</v>
      </c>
      <c r="IF28" s="22"/>
      <c r="IG28" s="22"/>
      <c r="IH28" s="22"/>
      <c r="II28" s="22"/>
    </row>
    <row r="29" spans="1:243" s="21" customFormat="1" ht="42.75">
      <c r="A29" s="30">
        <v>1.16</v>
      </c>
      <c r="B29" s="59" t="s">
        <v>157</v>
      </c>
      <c r="C29" s="25" t="s">
        <v>70</v>
      </c>
      <c r="D29" s="60">
        <v>39</v>
      </c>
      <c r="E29" s="61" t="s">
        <v>154</v>
      </c>
      <c r="F29" s="60">
        <v>523.45</v>
      </c>
      <c r="G29" s="62"/>
      <c r="H29" s="62"/>
      <c r="I29" s="63" t="s">
        <v>38</v>
      </c>
      <c r="J29" s="64">
        <f t="shared" si="0"/>
        <v>1</v>
      </c>
      <c r="K29" s="62" t="s">
        <v>39</v>
      </c>
      <c r="L29" s="62" t="s">
        <v>4</v>
      </c>
      <c r="M29" s="55"/>
      <c r="N29" s="54"/>
      <c r="O29" s="54"/>
      <c r="P29" s="56"/>
      <c r="Q29" s="54"/>
      <c r="R29" s="54"/>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7">
        <f t="shared" si="1"/>
        <v>20414.55</v>
      </c>
      <c r="BB29" s="58">
        <f t="shared" si="2"/>
        <v>20414.55</v>
      </c>
      <c r="BC29" s="43" t="str">
        <f t="shared" si="3"/>
        <v>INR  Twenty Thousand Four Hundred &amp; Fourteen  and Paise Fifty Five Only</v>
      </c>
      <c r="IA29" s="21">
        <v>1.16</v>
      </c>
      <c r="IB29" s="21" t="s">
        <v>157</v>
      </c>
      <c r="IC29" s="21" t="s">
        <v>70</v>
      </c>
      <c r="ID29" s="21">
        <v>39</v>
      </c>
      <c r="IE29" s="22" t="s">
        <v>154</v>
      </c>
      <c r="IF29" s="22"/>
      <c r="IG29" s="22"/>
      <c r="IH29" s="22"/>
      <c r="II29" s="22"/>
    </row>
    <row r="30" spans="1:243" s="21" customFormat="1" ht="73.5" customHeight="1">
      <c r="A30" s="30">
        <v>1.17</v>
      </c>
      <c r="B30" s="65" t="s">
        <v>158</v>
      </c>
      <c r="C30" s="25" t="s">
        <v>71</v>
      </c>
      <c r="D30" s="66">
        <v>3400</v>
      </c>
      <c r="E30" s="67" t="s">
        <v>148</v>
      </c>
      <c r="F30" s="66">
        <v>18.41</v>
      </c>
      <c r="G30" s="62"/>
      <c r="H30" s="62"/>
      <c r="I30" s="63" t="s">
        <v>38</v>
      </c>
      <c r="J30" s="64">
        <f t="shared" si="0"/>
        <v>1</v>
      </c>
      <c r="K30" s="62" t="s">
        <v>39</v>
      </c>
      <c r="L30" s="62" t="s">
        <v>4</v>
      </c>
      <c r="M30" s="55"/>
      <c r="N30" s="54"/>
      <c r="O30" s="54"/>
      <c r="P30" s="56"/>
      <c r="Q30" s="54"/>
      <c r="R30" s="54"/>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7">
        <f t="shared" si="1"/>
        <v>62594</v>
      </c>
      <c r="BB30" s="58">
        <f t="shared" si="2"/>
        <v>62594</v>
      </c>
      <c r="BC30" s="43" t="str">
        <f t="shared" si="3"/>
        <v>INR  Sixty Two Thousand Five Hundred &amp; Ninety Four  Only</v>
      </c>
      <c r="IA30" s="21">
        <v>1.17</v>
      </c>
      <c r="IB30" s="34" t="s">
        <v>158</v>
      </c>
      <c r="IC30" s="21" t="s">
        <v>71</v>
      </c>
      <c r="ID30" s="21">
        <v>3400</v>
      </c>
      <c r="IE30" s="22" t="s">
        <v>148</v>
      </c>
      <c r="IF30" s="22"/>
      <c r="IG30" s="22"/>
      <c r="IH30" s="22"/>
      <c r="II30" s="22"/>
    </row>
    <row r="31" spans="1:243" s="21" customFormat="1" ht="94.5">
      <c r="A31" s="30">
        <v>1.18</v>
      </c>
      <c r="B31" s="65" t="s">
        <v>159</v>
      </c>
      <c r="C31" s="25" t="s">
        <v>59</v>
      </c>
      <c r="D31" s="66">
        <v>91</v>
      </c>
      <c r="E31" s="67" t="s">
        <v>75</v>
      </c>
      <c r="F31" s="66">
        <v>77.16</v>
      </c>
      <c r="G31" s="62"/>
      <c r="H31" s="62"/>
      <c r="I31" s="63" t="s">
        <v>38</v>
      </c>
      <c r="J31" s="64">
        <f t="shared" si="0"/>
        <v>1</v>
      </c>
      <c r="K31" s="62" t="s">
        <v>39</v>
      </c>
      <c r="L31" s="62" t="s">
        <v>4</v>
      </c>
      <c r="M31" s="55"/>
      <c r="N31" s="54"/>
      <c r="O31" s="54"/>
      <c r="P31" s="56"/>
      <c r="Q31" s="54"/>
      <c r="R31" s="54"/>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7">
        <f t="shared" si="1"/>
        <v>7021.56</v>
      </c>
      <c r="BB31" s="58">
        <f t="shared" si="2"/>
        <v>7021.56</v>
      </c>
      <c r="BC31" s="43" t="str">
        <f t="shared" si="3"/>
        <v>INR  Seven Thousand  &amp;Twenty One  and Paise Fifty Six Only</v>
      </c>
      <c r="IA31" s="21">
        <v>1.18</v>
      </c>
      <c r="IB31" s="21" t="s">
        <v>159</v>
      </c>
      <c r="IC31" s="21" t="s">
        <v>59</v>
      </c>
      <c r="ID31" s="21">
        <v>91</v>
      </c>
      <c r="IE31" s="22" t="s">
        <v>75</v>
      </c>
      <c r="IF31" s="22"/>
      <c r="IG31" s="22"/>
      <c r="IH31" s="22"/>
      <c r="II31" s="22"/>
    </row>
    <row r="32" spans="1:243" s="21" customFormat="1" ht="63">
      <c r="A32" s="30">
        <v>1.19</v>
      </c>
      <c r="B32" s="65" t="s">
        <v>160</v>
      </c>
      <c r="C32" s="25" t="s">
        <v>72</v>
      </c>
      <c r="D32" s="88"/>
      <c r="E32" s="88"/>
      <c r="F32" s="88"/>
      <c r="G32" s="88"/>
      <c r="H32" s="88"/>
      <c r="I32" s="88"/>
      <c r="J32" s="88"/>
      <c r="K32" s="88"/>
      <c r="L32" s="88"/>
      <c r="M32" s="88"/>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IA32" s="21">
        <v>1.19</v>
      </c>
      <c r="IB32" s="21" t="s">
        <v>160</v>
      </c>
      <c r="IC32" s="21" t="s">
        <v>72</v>
      </c>
      <c r="IE32" s="22"/>
      <c r="IF32" s="22"/>
      <c r="IG32" s="22"/>
      <c r="IH32" s="22"/>
      <c r="II32" s="22"/>
    </row>
    <row r="33" spans="1:243" s="21" customFormat="1" ht="28.5">
      <c r="A33" s="30">
        <v>1.2</v>
      </c>
      <c r="B33" s="65" t="s">
        <v>161</v>
      </c>
      <c r="C33" s="25" t="s">
        <v>77</v>
      </c>
      <c r="D33" s="66">
        <v>10</v>
      </c>
      <c r="E33" s="67" t="s">
        <v>148</v>
      </c>
      <c r="F33" s="66">
        <v>70.14</v>
      </c>
      <c r="G33" s="62"/>
      <c r="H33" s="62"/>
      <c r="I33" s="63" t="s">
        <v>38</v>
      </c>
      <c r="J33" s="64">
        <f t="shared" si="0"/>
        <v>1</v>
      </c>
      <c r="K33" s="62" t="s">
        <v>39</v>
      </c>
      <c r="L33" s="62" t="s">
        <v>4</v>
      </c>
      <c r="M33" s="55"/>
      <c r="N33" s="54"/>
      <c r="O33" s="54"/>
      <c r="P33" s="56"/>
      <c r="Q33" s="54"/>
      <c r="R33" s="54"/>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7">
        <f t="shared" si="1"/>
        <v>701.4</v>
      </c>
      <c r="BB33" s="58">
        <f t="shared" si="2"/>
        <v>701.4</v>
      </c>
      <c r="BC33" s="43" t="str">
        <f t="shared" si="3"/>
        <v>INR  Seven Hundred &amp; One  and Paise Forty Only</v>
      </c>
      <c r="IA33" s="21">
        <v>1.2</v>
      </c>
      <c r="IB33" s="21" t="s">
        <v>161</v>
      </c>
      <c r="IC33" s="21" t="s">
        <v>77</v>
      </c>
      <c r="ID33" s="21">
        <v>10</v>
      </c>
      <c r="IE33" s="22" t="s">
        <v>148</v>
      </c>
      <c r="IF33" s="22"/>
      <c r="IG33" s="22"/>
      <c r="IH33" s="22"/>
      <c r="II33" s="22"/>
    </row>
    <row r="34" spans="1:243" s="21" customFormat="1" ht="42.75">
      <c r="A34" s="30">
        <v>1.21</v>
      </c>
      <c r="B34" s="65" t="s">
        <v>110</v>
      </c>
      <c r="C34" s="25" t="s">
        <v>78</v>
      </c>
      <c r="D34" s="66">
        <v>20</v>
      </c>
      <c r="E34" s="67" t="s">
        <v>148</v>
      </c>
      <c r="F34" s="66">
        <v>82.42</v>
      </c>
      <c r="G34" s="62"/>
      <c r="H34" s="62"/>
      <c r="I34" s="63" t="s">
        <v>38</v>
      </c>
      <c r="J34" s="64">
        <f t="shared" si="0"/>
        <v>1</v>
      </c>
      <c r="K34" s="62" t="s">
        <v>39</v>
      </c>
      <c r="L34" s="62" t="s">
        <v>4</v>
      </c>
      <c r="M34" s="55"/>
      <c r="N34" s="54"/>
      <c r="O34" s="54"/>
      <c r="P34" s="56"/>
      <c r="Q34" s="54"/>
      <c r="R34" s="54"/>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7">
        <f t="shared" si="1"/>
        <v>1648.4</v>
      </c>
      <c r="BB34" s="58">
        <f t="shared" si="2"/>
        <v>1648.4</v>
      </c>
      <c r="BC34" s="43" t="str">
        <f t="shared" si="3"/>
        <v>INR  One Thousand Six Hundred &amp; Forty Eight  and Paise Forty Only</v>
      </c>
      <c r="IA34" s="21">
        <v>1.21</v>
      </c>
      <c r="IB34" s="21" t="s">
        <v>110</v>
      </c>
      <c r="IC34" s="21" t="s">
        <v>78</v>
      </c>
      <c r="ID34" s="21">
        <v>20</v>
      </c>
      <c r="IE34" s="22" t="s">
        <v>148</v>
      </c>
      <c r="IF34" s="22"/>
      <c r="IG34" s="22"/>
      <c r="IH34" s="22"/>
      <c r="II34" s="22"/>
    </row>
    <row r="35" spans="1:243" s="21" customFormat="1" ht="47.25">
      <c r="A35" s="30">
        <v>1.22</v>
      </c>
      <c r="B35" s="65" t="s">
        <v>162</v>
      </c>
      <c r="C35" s="25" t="s">
        <v>79</v>
      </c>
      <c r="D35" s="66">
        <v>2</v>
      </c>
      <c r="E35" s="67" t="s">
        <v>75</v>
      </c>
      <c r="F35" s="66">
        <v>249.89</v>
      </c>
      <c r="G35" s="62"/>
      <c r="H35" s="62"/>
      <c r="I35" s="63" t="s">
        <v>38</v>
      </c>
      <c r="J35" s="64">
        <f t="shared" si="0"/>
        <v>1</v>
      </c>
      <c r="K35" s="62" t="s">
        <v>39</v>
      </c>
      <c r="L35" s="62" t="s">
        <v>4</v>
      </c>
      <c r="M35" s="55"/>
      <c r="N35" s="54"/>
      <c r="O35" s="54"/>
      <c r="P35" s="56"/>
      <c r="Q35" s="54"/>
      <c r="R35" s="54"/>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7">
        <f t="shared" si="1"/>
        <v>499.78</v>
      </c>
      <c r="BB35" s="58">
        <f t="shared" si="2"/>
        <v>499.78</v>
      </c>
      <c r="BC35" s="43" t="str">
        <f t="shared" si="3"/>
        <v>INR  Four Hundred &amp; Ninety Nine  and Paise Seventy Eight Only</v>
      </c>
      <c r="IA35" s="21">
        <v>1.22</v>
      </c>
      <c r="IB35" s="21" t="s">
        <v>162</v>
      </c>
      <c r="IC35" s="21" t="s">
        <v>79</v>
      </c>
      <c r="ID35" s="21">
        <v>2</v>
      </c>
      <c r="IE35" s="22" t="s">
        <v>75</v>
      </c>
      <c r="IF35" s="22"/>
      <c r="IG35" s="22"/>
      <c r="IH35" s="22"/>
      <c r="II35" s="22"/>
    </row>
    <row r="36" spans="1:243" s="21" customFormat="1" ht="75">
      <c r="A36" s="30">
        <v>1.23</v>
      </c>
      <c r="B36" s="68" t="s">
        <v>139</v>
      </c>
      <c r="C36" s="25" t="s">
        <v>80</v>
      </c>
      <c r="D36" s="88"/>
      <c r="E36" s="88"/>
      <c r="F36" s="88"/>
      <c r="G36" s="88"/>
      <c r="H36" s="88"/>
      <c r="I36" s="88"/>
      <c r="J36" s="88"/>
      <c r="K36" s="88"/>
      <c r="L36" s="88"/>
      <c r="M36" s="88"/>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IA36" s="21">
        <v>1.23</v>
      </c>
      <c r="IB36" s="21" t="s">
        <v>139</v>
      </c>
      <c r="IC36" s="21" t="s">
        <v>80</v>
      </c>
      <c r="IE36" s="22"/>
      <c r="IF36" s="22"/>
      <c r="IG36" s="22"/>
      <c r="IH36" s="22"/>
      <c r="II36" s="22"/>
    </row>
    <row r="37" spans="1:243" s="21" customFormat="1" ht="28.5">
      <c r="A37" s="30">
        <v>1.24</v>
      </c>
      <c r="B37" s="68" t="s">
        <v>163</v>
      </c>
      <c r="C37" s="25" t="s">
        <v>81</v>
      </c>
      <c r="D37" s="69">
        <v>25</v>
      </c>
      <c r="E37" s="70" t="s">
        <v>164</v>
      </c>
      <c r="F37" s="71">
        <v>909</v>
      </c>
      <c r="G37" s="62"/>
      <c r="H37" s="62"/>
      <c r="I37" s="63" t="s">
        <v>38</v>
      </c>
      <c r="J37" s="64">
        <f t="shared" si="0"/>
        <v>1</v>
      </c>
      <c r="K37" s="62" t="s">
        <v>39</v>
      </c>
      <c r="L37" s="62" t="s">
        <v>4</v>
      </c>
      <c r="M37" s="55"/>
      <c r="N37" s="54"/>
      <c r="O37" s="54"/>
      <c r="P37" s="56"/>
      <c r="Q37" s="54"/>
      <c r="R37" s="54"/>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7">
        <f t="shared" si="1"/>
        <v>22725</v>
      </c>
      <c r="BB37" s="58">
        <f t="shared" si="2"/>
        <v>22725</v>
      </c>
      <c r="BC37" s="43" t="str">
        <f t="shared" si="3"/>
        <v>INR  Twenty Two Thousand Seven Hundred &amp; Twenty Five  Only</v>
      </c>
      <c r="IA37" s="21">
        <v>1.24</v>
      </c>
      <c r="IB37" s="21" t="s">
        <v>163</v>
      </c>
      <c r="IC37" s="21" t="s">
        <v>81</v>
      </c>
      <c r="ID37" s="21">
        <v>25</v>
      </c>
      <c r="IE37" s="22" t="s">
        <v>164</v>
      </c>
      <c r="IF37" s="22"/>
      <c r="IG37" s="22"/>
      <c r="IH37" s="22"/>
      <c r="II37" s="22"/>
    </row>
    <row r="38" spans="1:243" s="21" customFormat="1" ht="105">
      <c r="A38" s="30">
        <v>1.25</v>
      </c>
      <c r="B38" s="68" t="s">
        <v>165</v>
      </c>
      <c r="C38" s="25" t="s">
        <v>82</v>
      </c>
      <c r="D38" s="88"/>
      <c r="E38" s="88"/>
      <c r="F38" s="88"/>
      <c r="G38" s="88"/>
      <c r="H38" s="88"/>
      <c r="I38" s="88"/>
      <c r="J38" s="88"/>
      <c r="K38" s="88"/>
      <c r="L38" s="88"/>
      <c r="M38" s="88"/>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IA38" s="21">
        <v>1.25</v>
      </c>
      <c r="IB38" s="21" t="s">
        <v>165</v>
      </c>
      <c r="IC38" s="21" t="s">
        <v>82</v>
      </c>
      <c r="IE38" s="22"/>
      <c r="IF38" s="22"/>
      <c r="IG38" s="22"/>
      <c r="IH38" s="22"/>
      <c r="II38" s="22"/>
    </row>
    <row r="39" spans="1:243" s="21" customFormat="1" ht="42.75">
      <c r="A39" s="30">
        <v>1.26</v>
      </c>
      <c r="B39" s="68" t="s">
        <v>166</v>
      </c>
      <c r="C39" s="25" t="s">
        <v>83</v>
      </c>
      <c r="D39" s="72">
        <v>1</v>
      </c>
      <c r="E39" s="73" t="s">
        <v>167</v>
      </c>
      <c r="F39" s="74">
        <v>6771.59</v>
      </c>
      <c r="G39" s="62"/>
      <c r="H39" s="62"/>
      <c r="I39" s="63" t="s">
        <v>38</v>
      </c>
      <c r="J39" s="64">
        <f t="shared" si="0"/>
        <v>1</v>
      </c>
      <c r="K39" s="62" t="s">
        <v>39</v>
      </c>
      <c r="L39" s="62" t="s">
        <v>4</v>
      </c>
      <c r="M39" s="55"/>
      <c r="N39" s="54"/>
      <c r="O39" s="54"/>
      <c r="P39" s="56"/>
      <c r="Q39" s="54"/>
      <c r="R39" s="54"/>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7">
        <f t="shared" si="1"/>
        <v>6771.59</v>
      </c>
      <c r="BB39" s="58">
        <f t="shared" si="2"/>
        <v>6771.59</v>
      </c>
      <c r="BC39" s="43" t="str">
        <f t="shared" si="3"/>
        <v>INR  Six Thousand Seven Hundred &amp; Seventy One  and Paise Fifty Nine Only</v>
      </c>
      <c r="IA39" s="21">
        <v>1.26</v>
      </c>
      <c r="IB39" s="21" t="s">
        <v>166</v>
      </c>
      <c r="IC39" s="21" t="s">
        <v>83</v>
      </c>
      <c r="ID39" s="21">
        <v>1</v>
      </c>
      <c r="IE39" s="22" t="s">
        <v>167</v>
      </c>
      <c r="IF39" s="22"/>
      <c r="IG39" s="22"/>
      <c r="IH39" s="22"/>
      <c r="II39" s="22"/>
    </row>
    <row r="40" spans="1:243" s="21" customFormat="1" ht="60">
      <c r="A40" s="30">
        <v>1.27</v>
      </c>
      <c r="B40" s="75" t="s">
        <v>168</v>
      </c>
      <c r="C40" s="25" t="s">
        <v>84</v>
      </c>
      <c r="D40" s="88"/>
      <c r="E40" s="88"/>
      <c r="F40" s="88"/>
      <c r="G40" s="88"/>
      <c r="H40" s="88"/>
      <c r="I40" s="88"/>
      <c r="J40" s="88"/>
      <c r="K40" s="88"/>
      <c r="L40" s="88"/>
      <c r="M40" s="88"/>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IA40" s="21">
        <v>1.27</v>
      </c>
      <c r="IB40" s="21" t="s">
        <v>168</v>
      </c>
      <c r="IC40" s="21" t="s">
        <v>84</v>
      </c>
      <c r="IE40" s="22"/>
      <c r="IF40" s="22"/>
      <c r="IG40" s="22"/>
      <c r="IH40" s="22"/>
      <c r="II40" s="22"/>
    </row>
    <row r="41" spans="1:243" s="21" customFormat="1" ht="28.5">
      <c r="A41" s="30">
        <v>1.28</v>
      </c>
      <c r="B41" s="68" t="s">
        <v>169</v>
      </c>
      <c r="C41" s="25" t="s">
        <v>85</v>
      </c>
      <c r="D41" s="72">
        <v>3</v>
      </c>
      <c r="E41" s="73" t="s">
        <v>170</v>
      </c>
      <c r="F41" s="74">
        <v>715</v>
      </c>
      <c r="G41" s="62"/>
      <c r="H41" s="62"/>
      <c r="I41" s="63" t="s">
        <v>38</v>
      </c>
      <c r="J41" s="64">
        <f t="shared" si="0"/>
        <v>1</v>
      </c>
      <c r="K41" s="62" t="s">
        <v>39</v>
      </c>
      <c r="L41" s="62" t="s">
        <v>4</v>
      </c>
      <c r="M41" s="55"/>
      <c r="N41" s="54"/>
      <c r="O41" s="54"/>
      <c r="P41" s="56"/>
      <c r="Q41" s="54"/>
      <c r="R41" s="54"/>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7">
        <f t="shared" si="1"/>
        <v>2145</v>
      </c>
      <c r="BB41" s="58">
        <f t="shared" si="2"/>
        <v>2145</v>
      </c>
      <c r="BC41" s="43" t="str">
        <f t="shared" si="3"/>
        <v>INR  Two Thousand One Hundred &amp; Forty Five  Only</v>
      </c>
      <c r="IA41" s="21">
        <v>1.28</v>
      </c>
      <c r="IB41" s="21" t="s">
        <v>169</v>
      </c>
      <c r="IC41" s="21" t="s">
        <v>85</v>
      </c>
      <c r="ID41" s="21">
        <v>3</v>
      </c>
      <c r="IE41" s="22" t="s">
        <v>170</v>
      </c>
      <c r="IF41" s="22"/>
      <c r="IG41" s="22"/>
      <c r="IH41" s="22"/>
      <c r="II41" s="22"/>
    </row>
    <row r="42" spans="1:243" s="21" customFormat="1" ht="60">
      <c r="A42" s="30">
        <v>1.29</v>
      </c>
      <c r="B42" s="76" t="s">
        <v>168</v>
      </c>
      <c r="C42" s="25" t="s">
        <v>86</v>
      </c>
      <c r="D42" s="72">
        <v>1</v>
      </c>
      <c r="E42" s="70" t="s">
        <v>170</v>
      </c>
      <c r="F42" s="74">
        <v>1794</v>
      </c>
      <c r="G42" s="62"/>
      <c r="H42" s="62"/>
      <c r="I42" s="63" t="s">
        <v>38</v>
      </c>
      <c r="J42" s="64">
        <f t="shared" si="0"/>
        <v>1</v>
      </c>
      <c r="K42" s="62" t="s">
        <v>39</v>
      </c>
      <c r="L42" s="62" t="s">
        <v>4</v>
      </c>
      <c r="M42" s="55"/>
      <c r="N42" s="54"/>
      <c r="O42" s="54"/>
      <c r="P42" s="56"/>
      <c r="Q42" s="54"/>
      <c r="R42" s="54"/>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7">
        <f t="shared" si="1"/>
        <v>1794</v>
      </c>
      <c r="BB42" s="58">
        <f t="shared" si="2"/>
        <v>1794</v>
      </c>
      <c r="BC42" s="43" t="str">
        <f t="shared" si="3"/>
        <v>INR  One Thousand Seven Hundred &amp; Ninety Four  Only</v>
      </c>
      <c r="IA42" s="21">
        <v>1.29</v>
      </c>
      <c r="IB42" s="21" t="s">
        <v>168</v>
      </c>
      <c r="IC42" s="21" t="s">
        <v>86</v>
      </c>
      <c r="ID42" s="21">
        <v>1</v>
      </c>
      <c r="IE42" s="22" t="s">
        <v>170</v>
      </c>
      <c r="IF42" s="22"/>
      <c r="IG42" s="22"/>
      <c r="IH42" s="22"/>
      <c r="II42" s="22"/>
    </row>
    <row r="43" spans="1:243" s="21" customFormat="1" ht="132" customHeight="1">
      <c r="A43" s="30">
        <v>1.3</v>
      </c>
      <c r="B43" s="77" t="s">
        <v>171</v>
      </c>
      <c r="C43" s="25" t="s">
        <v>87</v>
      </c>
      <c r="D43" s="88"/>
      <c r="E43" s="88"/>
      <c r="F43" s="88"/>
      <c r="G43" s="88"/>
      <c r="H43" s="88"/>
      <c r="I43" s="88"/>
      <c r="J43" s="88"/>
      <c r="K43" s="88"/>
      <c r="L43" s="88"/>
      <c r="M43" s="88"/>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IA43" s="21">
        <v>1.3</v>
      </c>
      <c r="IB43" s="21" t="s">
        <v>171</v>
      </c>
      <c r="IC43" s="21" t="s">
        <v>87</v>
      </c>
      <c r="IE43" s="22"/>
      <c r="IF43" s="22"/>
      <c r="IG43" s="22"/>
      <c r="IH43" s="22"/>
      <c r="II43" s="22"/>
    </row>
    <row r="44" spans="1:243" s="21" customFormat="1" ht="42.75">
      <c r="A44" s="30">
        <v>1.31</v>
      </c>
      <c r="B44" s="77" t="s">
        <v>172</v>
      </c>
      <c r="C44" s="25" t="s">
        <v>88</v>
      </c>
      <c r="D44" s="72">
        <v>2</v>
      </c>
      <c r="E44" s="78" t="s">
        <v>73</v>
      </c>
      <c r="F44" s="74">
        <v>572.56</v>
      </c>
      <c r="G44" s="62"/>
      <c r="H44" s="62"/>
      <c r="I44" s="63" t="s">
        <v>38</v>
      </c>
      <c r="J44" s="64">
        <f t="shared" si="0"/>
        <v>1</v>
      </c>
      <c r="K44" s="62" t="s">
        <v>39</v>
      </c>
      <c r="L44" s="62" t="s">
        <v>4</v>
      </c>
      <c r="M44" s="55"/>
      <c r="N44" s="54"/>
      <c r="O44" s="54"/>
      <c r="P44" s="56"/>
      <c r="Q44" s="54"/>
      <c r="R44" s="54"/>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7">
        <f t="shared" si="1"/>
        <v>1145.12</v>
      </c>
      <c r="BB44" s="58">
        <f t="shared" si="2"/>
        <v>1145.12</v>
      </c>
      <c r="BC44" s="43" t="str">
        <f t="shared" si="3"/>
        <v>INR  One Thousand One Hundred &amp; Forty Five  and Paise Twelve Only</v>
      </c>
      <c r="IA44" s="21">
        <v>1.31</v>
      </c>
      <c r="IB44" s="21" t="s">
        <v>172</v>
      </c>
      <c r="IC44" s="21" t="s">
        <v>88</v>
      </c>
      <c r="ID44" s="21">
        <v>2</v>
      </c>
      <c r="IE44" s="22" t="s">
        <v>73</v>
      </c>
      <c r="IF44" s="22"/>
      <c r="IG44" s="22"/>
      <c r="IH44" s="22"/>
      <c r="II44" s="22"/>
    </row>
    <row r="45" spans="1:243" s="21" customFormat="1" ht="60">
      <c r="A45" s="30">
        <v>1.32</v>
      </c>
      <c r="B45" s="76" t="s">
        <v>173</v>
      </c>
      <c r="C45" s="25" t="s">
        <v>89</v>
      </c>
      <c r="D45" s="69">
        <v>5</v>
      </c>
      <c r="E45" s="70" t="s">
        <v>164</v>
      </c>
      <c r="F45" s="74">
        <v>179</v>
      </c>
      <c r="G45" s="62"/>
      <c r="H45" s="62"/>
      <c r="I45" s="63" t="s">
        <v>38</v>
      </c>
      <c r="J45" s="64">
        <f t="shared" si="0"/>
        <v>1</v>
      </c>
      <c r="K45" s="62" t="s">
        <v>39</v>
      </c>
      <c r="L45" s="62" t="s">
        <v>4</v>
      </c>
      <c r="M45" s="55"/>
      <c r="N45" s="54"/>
      <c r="O45" s="54"/>
      <c r="P45" s="56"/>
      <c r="Q45" s="54"/>
      <c r="R45" s="54"/>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7">
        <f t="shared" si="1"/>
        <v>895</v>
      </c>
      <c r="BB45" s="58">
        <f t="shared" si="2"/>
        <v>895</v>
      </c>
      <c r="BC45" s="43" t="str">
        <f t="shared" si="3"/>
        <v>INR  Eight Hundred &amp; Ninety Five  Only</v>
      </c>
      <c r="IA45" s="21">
        <v>1.32</v>
      </c>
      <c r="IB45" s="21" t="s">
        <v>173</v>
      </c>
      <c r="IC45" s="21" t="s">
        <v>89</v>
      </c>
      <c r="ID45" s="21">
        <v>5</v>
      </c>
      <c r="IE45" s="22" t="s">
        <v>164</v>
      </c>
      <c r="IF45" s="22"/>
      <c r="IG45" s="22"/>
      <c r="IH45" s="22"/>
      <c r="II45" s="22"/>
    </row>
    <row r="46" spans="1:243" s="21" customFormat="1" ht="60">
      <c r="A46" s="30">
        <v>1.33</v>
      </c>
      <c r="B46" s="76" t="s">
        <v>174</v>
      </c>
      <c r="C46" s="25" t="s">
        <v>90</v>
      </c>
      <c r="D46" s="88"/>
      <c r="E46" s="88"/>
      <c r="F46" s="88"/>
      <c r="G46" s="88"/>
      <c r="H46" s="88"/>
      <c r="I46" s="88"/>
      <c r="J46" s="88"/>
      <c r="K46" s="88"/>
      <c r="L46" s="88"/>
      <c r="M46" s="88"/>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IA46" s="21">
        <v>1.33</v>
      </c>
      <c r="IB46" s="21" t="s">
        <v>174</v>
      </c>
      <c r="IC46" s="21" t="s">
        <v>90</v>
      </c>
      <c r="IE46" s="22"/>
      <c r="IF46" s="22"/>
      <c r="IG46" s="22"/>
      <c r="IH46" s="22"/>
      <c r="II46" s="22"/>
    </row>
    <row r="47" spans="1:243" s="21" customFormat="1" ht="28.5">
      <c r="A47" s="30">
        <v>1.34</v>
      </c>
      <c r="B47" s="76" t="s">
        <v>175</v>
      </c>
      <c r="C47" s="25" t="s">
        <v>91</v>
      </c>
      <c r="D47" s="72">
        <v>2</v>
      </c>
      <c r="E47" s="70" t="s">
        <v>75</v>
      </c>
      <c r="F47" s="74">
        <v>94</v>
      </c>
      <c r="G47" s="62"/>
      <c r="H47" s="62"/>
      <c r="I47" s="63" t="s">
        <v>38</v>
      </c>
      <c r="J47" s="64">
        <f t="shared" si="0"/>
        <v>1</v>
      </c>
      <c r="K47" s="62" t="s">
        <v>39</v>
      </c>
      <c r="L47" s="62" t="s">
        <v>4</v>
      </c>
      <c r="M47" s="55"/>
      <c r="N47" s="54"/>
      <c r="O47" s="54"/>
      <c r="P47" s="56"/>
      <c r="Q47" s="54"/>
      <c r="R47" s="54"/>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7">
        <f t="shared" si="1"/>
        <v>188</v>
      </c>
      <c r="BB47" s="58">
        <f t="shared" si="2"/>
        <v>188</v>
      </c>
      <c r="BC47" s="43" t="str">
        <f t="shared" si="3"/>
        <v>INR  One Hundred &amp; Eighty Eight  Only</v>
      </c>
      <c r="IA47" s="21">
        <v>1.34</v>
      </c>
      <c r="IB47" s="21" t="s">
        <v>175</v>
      </c>
      <c r="IC47" s="21" t="s">
        <v>91</v>
      </c>
      <c r="ID47" s="21">
        <v>2</v>
      </c>
      <c r="IE47" s="22" t="s">
        <v>75</v>
      </c>
      <c r="IF47" s="22"/>
      <c r="IG47" s="22"/>
      <c r="IH47" s="22"/>
      <c r="II47" s="22"/>
    </row>
    <row r="48" spans="1:243" s="21" customFormat="1" ht="28.5">
      <c r="A48" s="30">
        <v>1.35</v>
      </c>
      <c r="B48" s="76" t="s">
        <v>176</v>
      </c>
      <c r="C48" s="25" t="s">
        <v>92</v>
      </c>
      <c r="D48" s="72">
        <v>4</v>
      </c>
      <c r="E48" s="70" t="s">
        <v>75</v>
      </c>
      <c r="F48" s="74">
        <v>80</v>
      </c>
      <c r="G48" s="62"/>
      <c r="H48" s="62"/>
      <c r="I48" s="63" t="s">
        <v>38</v>
      </c>
      <c r="J48" s="64">
        <f t="shared" si="0"/>
        <v>1</v>
      </c>
      <c r="K48" s="62" t="s">
        <v>39</v>
      </c>
      <c r="L48" s="62" t="s">
        <v>4</v>
      </c>
      <c r="M48" s="55"/>
      <c r="N48" s="54"/>
      <c r="O48" s="54"/>
      <c r="P48" s="56"/>
      <c r="Q48" s="54"/>
      <c r="R48" s="54"/>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7">
        <f t="shared" si="1"/>
        <v>320</v>
      </c>
      <c r="BB48" s="58">
        <f t="shared" si="2"/>
        <v>320</v>
      </c>
      <c r="BC48" s="43" t="str">
        <f t="shared" si="3"/>
        <v>INR  Three Hundred &amp; Twenty  Only</v>
      </c>
      <c r="IA48" s="21">
        <v>1.35</v>
      </c>
      <c r="IB48" s="21" t="s">
        <v>176</v>
      </c>
      <c r="IC48" s="21" t="s">
        <v>92</v>
      </c>
      <c r="ID48" s="21">
        <v>4</v>
      </c>
      <c r="IE48" s="22" t="s">
        <v>75</v>
      </c>
      <c r="IF48" s="22"/>
      <c r="IG48" s="22"/>
      <c r="IH48" s="22"/>
      <c r="II48" s="22"/>
    </row>
    <row r="49" spans="1:243" s="21" customFormat="1" ht="28.5">
      <c r="A49" s="30">
        <v>1.36</v>
      </c>
      <c r="B49" s="76" t="s">
        <v>177</v>
      </c>
      <c r="C49" s="25" t="s">
        <v>93</v>
      </c>
      <c r="D49" s="72">
        <v>4</v>
      </c>
      <c r="E49" s="70" t="s">
        <v>75</v>
      </c>
      <c r="F49" s="74">
        <v>96</v>
      </c>
      <c r="G49" s="62"/>
      <c r="H49" s="62"/>
      <c r="I49" s="63" t="s">
        <v>38</v>
      </c>
      <c r="J49" s="64">
        <f t="shared" si="0"/>
        <v>1</v>
      </c>
      <c r="K49" s="62" t="s">
        <v>39</v>
      </c>
      <c r="L49" s="62" t="s">
        <v>4</v>
      </c>
      <c r="M49" s="55"/>
      <c r="N49" s="54"/>
      <c r="O49" s="54"/>
      <c r="P49" s="56"/>
      <c r="Q49" s="54"/>
      <c r="R49" s="54"/>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7">
        <f t="shared" si="1"/>
        <v>384</v>
      </c>
      <c r="BB49" s="58">
        <f t="shared" si="2"/>
        <v>384</v>
      </c>
      <c r="BC49" s="43" t="str">
        <f t="shared" si="3"/>
        <v>INR  Three Hundred &amp; Eighty Four  Only</v>
      </c>
      <c r="IA49" s="21">
        <v>1.36</v>
      </c>
      <c r="IB49" s="21" t="s">
        <v>177</v>
      </c>
      <c r="IC49" s="21" t="s">
        <v>93</v>
      </c>
      <c r="ID49" s="21">
        <v>4</v>
      </c>
      <c r="IE49" s="22" t="s">
        <v>75</v>
      </c>
      <c r="IF49" s="22"/>
      <c r="IG49" s="22"/>
      <c r="IH49" s="22"/>
      <c r="II49" s="22"/>
    </row>
    <row r="50" spans="1:243" s="21" customFormat="1" ht="15.75">
      <c r="A50" s="30">
        <v>1.37</v>
      </c>
      <c r="B50" s="76" t="s">
        <v>178</v>
      </c>
      <c r="C50" s="25" t="s">
        <v>94</v>
      </c>
      <c r="D50" s="72">
        <v>2</v>
      </c>
      <c r="E50" s="70" t="s">
        <v>75</v>
      </c>
      <c r="F50" s="74">
        <v>100</v>
      </c>
      <c r="G50" s="62"/>
      <c r="H50" s="62"/>
      <c r="I50" s="63" t="s">
        <v>38</v>
      </c>
      <c r="J50" s="64">
        <f t="shared" si="0"/>
        <v>1</v>
      </c>
      <c r="K50" s="62" t="s">
        <v>39</v>
      </c>
      <c r="L50" s="62" t="s">
        <v>4</v>
      </c>
      <c r="M50" s="55"/>
      <c r="N50" s="54"/>
      <c r="O50" s="54"/>
      <c r="P50" s="56"/>
      <c r="Q50" s="54"/>
      <c r="R50" s="54"/>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7">
        <f t="shared" si="1"/>
        <v>200</v>
      </c>
      <c r="BB50" s="58">
        <f t="shared" si="2"/>
        <v>200</v>
      </c>
      <c r="BC50" s="43" t="str">
        <f t="shared" si="3"/>
        <v>INR  Two Hundred    Only</v>
      </c>
      <c r="IA50" s="21">
        <v>1.37</v>
      </c>
      <c r="IB50" s="21" t="s">
        <v>178</v>
      </c>
      <c r="IC50" s="21" t="s">
        <v>94</v>
      </c>
      <c r="ID50" s="21">
        <v>2</v>
      </c>
      <c r="IE50" s="22" t="s">
        <v>75</v>
      </c>
      <c r="IF50" s="22"/>
      <c r="IG50" s="22"/>
      <c r="IH50" s="22"/>
      <c r="II50" s="22"/>
    </row>
    <row r="51" spans="1:243" s="21" customFormat="1" ht="60">
      <c r="A51" s="30">
        <v>1.38</v>
      </c>
      <c r="B51" s="76" t="s">
        <v>179</v>
      </c>
      <c r="C51" s="25" t="s">
        <v>95</v>
      </c>
      <c r="D51" s="85">
        <v>155</v>
      </c>
      <c r="E51" s="70" t="s">
        <v>164</v>
      </c>
      <c r="F51" s="74">
        <v>735</v>
      </c>
      <c r="G51" s="62"/>
      <c r="H51" s="62"/>
      <c r="I51" s="63" t="s">
        <v>38</v>
      </c>
      <c r="J51" s="64">
        <f t="shared" si="0"/>
        <v>1</v>
      </c>
      <c r="K51" s="62" t="s">
        <v>39</v>
      </c>
      <c r="L51" s="62" t="s">
        <v>4</v>
      </c>
      <c r="M51" s="55"/>
      <c r="N51" s="54"/>
      <c r="O51" s="54"/>
      <c r="P51" s="56"/>
      <c r="Q51" s="54"/>
      <c r="R51" s="54"/>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7">
        <f t="shared" si="1"/>
        <v>113925</v>
      </c>
      <c r="BB51" s="58">
        <f t="shared" si="2"/>
        <v>113925</v>
      </c>
      <c r="BC51" s="43" t="str">
        <f t="shared" si="3"/>
        <v>INR  One Lakh Thirteen Thousand Nine Hundred &amp; Twenty Five  Only</v>
      </c>
      <c r="IA51" s="21">
        <v>1.38</v>
      </c>
      <c r="IB51" s="21" t="s">
        <v>179</v>
      </c>
      <c r="IC51" s="21" t="s">
        <v>95</v>
      </c>
      <c r="ID51" s="21">
        <v>155</v>
      </c>
      <c r="IE51" s="22" t="s">
        <v>164</v>
      </c>
      <c r="IF51" s="22"/>
      <c r="IG51" s="22"/>
      <c r="IH51" s="22"/>
      <c r="II51" s="22"/>
    </row>
    <row r="52" spans="1:243" s="21" customFormat="1" ht="60">
      <c r="A52" s="30">
        <v>1.39</v>
      </c>
      <c r="B52" s="76" t="s">
        <v>146</v>
      </c>
      <c r="C52" s="25" t="s">
        <v>96</v>
      </c>
      <c r="D52" s="88"/>
      <c r="E52" s="88"/>
      <c r="F52" s="88"/>
      <c r="G52" s="88"/>
      <c r="H52" s="88"/>
      <c r="I52" s="88"/>
      <c r="J52" s="88"/>
      <c r="K52" s="88"/>
      <c r="L52" s="88"/>
      <c r="M52" s="88"/>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IA52" s="21">
        <v>1.39</v>
      </c>
      <c r="IB52" s="21" t="s">
        <v>146</v>
      </c>
      <c r="IC52" s="21" t="s">
        <v>96</v>
      </c>
      <c r="IE52" s="22"/>
      <c r="IF52" s="22"/>
      <c r="IG52" s="22"/>
      <c r="IH52" s="22"/>
      <c r="II52" s="22"/>
    </row>
    <row r="53" spans="1:243" s="21" customFormat="1" ht="28.5">
      <c r="A53" s="30">
        <v>1.4</v>
      </c>
      <c r="B53" s="76" t="s">
        <v>180</v>
      </c>
      <c r="C53" s="25" t="s">
        <v>97</v>
      </c>
      <c r="D53" s="69">
        <v>140</v>
      </c>
      <c r="E53" s="70" t="s">
        <v>164</v>
      </c>
      <c r="F53" s="74">
        <v>334</v>
      </c>
      <c r="G53" s="62"/>
      <c r="H53" s="62"/>
      <c r="I53" s="63" t="s">
        <v>38</v>
      </c>
      <c r="J53" s="64">
        <f t="shared" si="0"/>
        <v>1</v>
      </c>
      <c r="K53" s="62" t="s">
        <v>39</v>
      </c>
      <c r="L53" s="62" t="s">
        <v>4</v>
      </c>
      <c r="M53" s="55"/>
      <c r="N53" s="54"/>
      <c r="O53" s="54"/>
      <c r="P53" s="56"/>
      <c r="Q53" s="54"/>
      <c r="R53" s="54"/>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7">
        <f t="shared" si="1"/>
        <v>46760</v>
      </c>
      <c r="BB53" s="58">
        <f t="shared" si="2"/>
        <v>46760</v>
      </c>
      <c r="BC53" s="43" t="str">
        <f t="shared" si="3"/>
        <v>INR  Forty Six Thousand Seven Hundred &amp; Sixty  Only</v>
      </c>
      <c r="IA53" s="21">
        <v>1.4</v>
      </c>
      <c r="IB53" s="21" t="s">
        <v>180</v>
      </c>
      <c r="IC53" s="21" t="s">
        <v>97</v>
      </c>
      <c r="ID53" s="21">
        <v>140</v>
      </c>
      <c r="IE53" s="22" t="s">
        <v>164</v>
      </c>
      <c r="IF53" s="22"/>
      <c r="IG53" s="22"/>
      <c r="IH53" s="22"/>
      <c r="II53" s="22"/>
    </row>
    <row r="54" spans="1:243" s="21" customFormat="1" ht="28.5">
      <c r="A54" s="30">
        <v>1.41</v>
      </c>
      <c r="B54" s="76" t="s">
        <v>178</v>
      </c>
      <c r="C54" s="25" t="s">
        <v>98</v>
      </c>
      <c r="D54" s="72">
        <v>20</v>
      </c>
      <c r="E54" s="70" t="s">
        <v>75</v>
      </c>
      <c r="F54" s="74">
        <v>151</v>
      </c>
      <c r="G54" s="62"/>
      <c r="H54" s="62"/>
      <c r="I54" s="63" t="s">
        <v>38</v>
      </c>
      <c r="J54" s="64">
        <f t="shared" si="0"/>
        <v>1</v>
      </c>
      <c r="K54" s="62" t="s">
        <v>39</v>
      </c>
      <c r="L54" s="62" t="s">
        <v>4</v>
      </c>
      <c r="M54" s="55"/>
      <c r="N54" s="54"/>
      <c r="O54" s="54"/>
      <c r="P54" s="56"/>
      <c r="Q54" s="54"/>
      <c r="R54" s="54"/>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7">
        <f t="shared" si="1"/>
        <v>3020</v>
      </c>
      <c r="BB54" s="58">
        <f t="shared" si="2"/>
        <v>3020</v>
      </c>
      <c r="BC54" s="43" t="str">
        <f t="shared" si="3"/>
        <v>INR  Three Thousand  &amp;Twenty  Only</v>
      </c>
      <c r="IA54" s="21">
        <v>1.41</v>
      </c>
      <c r="IB54" s="21" t="s">
        <v>178</v>
      </c>
      <c r="IC54" s="21" t="s">
        <v>98</v>
      </c>
      <c r="ID54" s="21">
        <v>20</v>
      </c>
      <c r="IE54" s="22" t="s">
        <v>75</v>
      </c>
      <c r="IF54" s="22"/>
      <c r="IG54" s="22"/>
      <c r="IH54" s="22"/>
      <c r="II54" s="22"/>
    </row>
    <row r="55" spans="1:243" s="21" customFormat="1" ht="30">
      <c r="A55" s="30">
        <v>1.42</v>
      </c>
      <c r="B55" s="76" t="s">
        <v>181</v>
      </c>
      <c r="C55" s="25" t="s">
        <v>99</v>
      </c>
      <c r="D55" s="72">
        <v>22</v>
      </c>
      <c r="E55" s="70" t="s">
        <v>75</v>
      </c>
      <c r="F55" s="74">
        <v>383</v>
      </c>
      <c r="G55" s="62"/>
      <c r="H55" s="62"/>
      <c r="I55" s="63" t="s">
        <v>38</v>
      </c>
      <c r="J55" s="64">
        <f t="shared" si="0"/>
        <v>1</v>
      </c>
      <c r="K55" s="62" t="s">
        <v>39</v>
      </c>
      <c r="L55" s="62" t="s">
        <v>4</v>
      </c>
      <c r="M55" s="55"/>
      <c r="N55" s="54"/>
      <c r="O55" s="54"/>
      <c r="P55" s="56"/>
      <c r="Q55" s="54"/>
      <c r="R55" s="54"/>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7">
        <f t="shared" si="1"/>
        <v>8426</v>
      </c>
      <c r="BB55" s="58">
        <f t="shared" si="2"/>
        <v>8426</v>
      </c>
      <c r="BC55" s="43" t="str">
        <f t="shared" si="3"/>
        <v>INR  Eight Thousand Four Hundred &amp; Twenty Six  Only</v>
      </c>
      <c r="IA55" s="21">
        <v>1.42</v>
      </c>
      <c r="IB55" s="21" t="s">
        <v>181</v>
      </c>
      <c r="IC55" s="21" t="s">
        <v>99</v>
      </c>
      <c r="ID55" s="21">
        <v>22</v>
      </c>
      <c r="IE55" s="22" t="s">
        <v>75</v>
      </c>
      <c r="IF55" s="22"/>
      <c r="IG55" s="22"/>
      <c r="IH55" s="22"/>
      <c r="II55" s="22"/>
    </row>
    <row r="56" spans="1:243" s="21" customFormat="1" ht="30">
      <c r="A56" s="30">
        <v>1.43</v>
      </c>
      <c r="B56" s="76" t="s">
        <v>182</v>
      </c>
      <c r="C56" s="25" t="s">
        <v>100</v>
      </c>
      <c r="D56" s="72">
        <v>17</v>
      </c>
      <c r="E56" s="70" t="s">
        <v>75</v>
      </c>
      <c r="F56" s="74">
        <v>374</v>
      </c>
      <c r="G56" s="62"/>
      <c r="H56" s="62"/>
      <c r="I56" s="63" t="s">
        <v>38</v>
      </c>
      <c r="J56" s="64">
        <f t="shared" si="0"/>
        <v>1</v>
      </c>
      <c r="K56" s="62" t="s">
        <v>39</v>
      </c>
      <c r="L56" s="62" t="s">
        <v>4</v>
      </c>
      <c r="M56" s="55"/>
      <c r="N56" s="54"/>
      <c r="O56" s="54"/>
      <c r="P56" s="56"/>
      <c r="Q56" s="54"/>
      <c r="R56" s="54"/>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7">
        <f t="shared" si="1"/>
        <v>6358</v>
      </c>
      <c r="BB56" s="58">
        <f t="shared" si="2"/>
        <v>6358</v>
      </c>
      <c r="BC56" s="43" t="str">
        <f t="shared" si="3"/>
        <v>INR  Six Thousand Three Hundred &amp; Fifty Eight  Only</v>
      </c>
      <c r="IA56" s="21">
        <v>1.43</v>
      </c>
      <c r="IB56" s="21" t="s">
        <v>182</v>
      </c>
      <c r="IC56" s="21" t="s">
        <v>100</v>
      </c>
      <c r="ID56" s="21">
        <v>17</v>
      </c>
      <c r="IE56" s="22" t="s">
        <v>75</v>
      </c>
      <c r="IF56" s="22"/>
      <c r="IG56" s="22"/>
      <c r="IH56" s="22"/>
      <c r="II56" s="22"/>
    </row>
    <row r="57" spans="1:243" s="21" customFormat="1" ht="28.5">
      <c r="A57" s="30">
        <v>1.44</v>
      </c>
      <c r="B57" s="76" t="s">
        <v>183</v>
      </c>
      <c r="C57" s="25" t="s">
        <v>101</v>
      </c>
      <c r="D57" s="72">
        <v>22</v>
      </c>
      <c r="E57" s="70" t="s">
        <v>75</v>
      </c>
      <c r="F57" s="74">
        <v>524</v>
      </c>
      <c r="G57" s="62"/>
      <c r="H57" s="62"/>
      <c r="I57" s="63" t="s">
        <v>38</v>
      </c>
      <c r="J57" s="64">
        <f t="shared" si="0"/>
        <v>1</v>
      </c>
      <c r="K57" s="62" t="s">
        <v>39</v>
      </c>
      <c r="L57" s="62" t="s">
        <v>4</v>
      </c>
      <c r="M57" s="55"/>
      <c r="N57" s="54"/>
      <c r="O57" s="54"/>
      <c r="P57" s="56"/>
      <c r="Q57" s="54"/>
      <c r="R57" s="54"/>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7">
        <f t="shared" si="1"/>
        <v>11528</v>
      </c>
      <c r="BB57" s="58">
        <f t="shared" si="2"/>
        <v>11528</v>
      </c>
      <c r="BC57" s="43" t="str">
        <f t="shared" si="3"/>
        <v>INR  Eleven Thousand Five Hundred &amp; Twenty Eight  Only</v>
      </c>
      <c r="IA57" s="21">
        <v>1.44</v>
      </c>
      <c r="IB57" s="21" t="s">
        <v>183</v>
      </c>
      <c r="IC57" s="21" t="s">
        <v>101</v>
      </c>
      <c r="ID57" s="21">
        <v>22</v>
      </c>
      <c r="IE57" s="22" t="s">
        <v>75</v>
      </c>
      <c r="IF57" s="22"/>
      <c r="IG57" s="22"/>
      <c r="IH57" s="22"/>
      <c r="II57" s="22"/>
    </row>
    <row r="58" spans="1:243" s="21" customFormat="1" ht="28.5">
      <c r="A58" s="30">
        <v>1.45</v>
      </c>
      <c r="B58" s="76" t="s">
        <v>208</v>
      </c>
      <c r="C58" s="25" t="s">
        <v>102</v>
      </c>
      <c r="D58" s="72">
        <v>9</v>
      </c>
      <c r="E58" s="70" t="s">
        <v>75</v>
      </c>
      <c r="F58" s="74">
        <v>397</v>
      </c>
      <c r="G58" s="62"/>
      <c r="H58" s="62"/>
      <c r="I58" s="63" t="s">
        <v>38</v>
      </c>
      <c r="J58" s="64">
        <f>IF(I58="Less(-)",-1,1)</f>
        <v>1</v>
      </c>
      <c r="K58" s="62" t="s">
        <v>39</v>
      </c>
      <c r="L58" s="62" t="s">
        <v>4</v>
      </c>
      <c r="M58" s="55"/>
      <c r="N58" s="54"/>
      <c r="O58" s="54"/>
      <c r="P58" s="56"/>
      <c r="Q58" s="54"/>
      <c r="R58" s="54"/>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7">
        <f>(total_amount_ba($B$2,$D$2,D58,F58,J58,K58,M58))</f>
        <v>3573</v>
      </c>
      <c r="BB58" s="58">
        <f>BA58+SUM(N58:AZ58)</f>
        <v>3573</v>
      </c>
      <c r="BC58" s="43" t="str">
        <f>SpellNumber(L58,BB58)</f>
        <v>INR  Three Thousand Five Hundred &amp; Seventy Three  Only</v>
      </c>
      <c r="IA58" s="21">
        <v>1.45</v>
      </c>
      <c r="IB58" s="21" t="s">
        <v>208</v>
      </c>
      <c r="IC58" s="21" t="s">
        <v>102</v>
      </c>
      <c r="ID58" s="21">
        <v>9</v>
      </c>
      <c r="IE58" s="22" t="s">
        <v>75</v>
      </c>
      <c r="IF58" s="22"/>
      <c r="IG58" s="22"/>
      <c r="IH58" s="22"/>
      <c r="II58" s="22"/>
    </row>
    <row r="59" spans="1:243" s="21" customFormat="1" ht="28.5">
      <c r="A59" s="30">
        <v>1.46</v>
      </c>
      <c r="B59" s="76" t="s">
        <v>184</v>
      </c>
      <c r="C59" s="25" t="s">
        <v>103</v>
      </c>
      <c r="D59" s="72">
        <v>73</v>
      </c>
      <c r="E59" s="70" t="s">
        <v>75</v>
      </c>
      <c r="F59" s="74">
        <v>173</v>
      </c>
      <c r="G59" s="62"/>
      <c r="H59" s="62"/>
      <c r="I59" s="63" t="s">
        <v>38</v>
      </c>
      <c r="J59" s="64">
        <f t="shared" si="0"/>
        <v>1</v>
      </c>
      <c r="K59" s="62" t="s">
        <v>39</v>
      </c>
      <c r="L59" s="62" t="s">
        <v>4</v>
      </c>
      <c r="M59" s="55"/>
      <c r="N59" s="54"/>
      <c r="O59" s="54"/>
      <c r="P59" s="56"/>
      <c r="Q59" s="54"/>
      <c r="R59" s="54"/>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7">
        <f t="shared" si="1"/>
        <v>12629</v>
      </c>
      <c r="BB59" s="58">
        <f t="shared" si="2"/>
        <v>12629</v>
      </c>
      <c r="BC59" s="43" t="str">
        <f t="shared" si="3"/>
        <v>INR  Twelve Thousand Six Hundred &amp; Twenty Nine  Only</v>
      </c>
      <c r="IA59" s="21">
        <v>1.46</v>
      </c>
      <c r="IB59" s="21" t="s">
        <v>184</v>
      </c>
      <c r="IC59" s="21" t="s">
        <v>103</v>
      </c>
      <c r="ID59" s="21">
        <v>73</v>
      </c>
      <c r="IE59" s="22" t="s">
        <v>75</v>
      </c>
      <c r="IF59" s="22"/>
      <c r="IG59" s="22"/>
      <c r="IH59" s="22"/>
      <c r="II59" s="22"/>
    </row>
    <row r="60" spans="1:243" s="21" customFormat="1" ht="28.5">
      <c r="A60" s="30">
        <v>1.47</v>
      </c>
      <c r="B60" s="76" t="s">
        <v>185</v>
      </c>
      <c r="C60" s="25" t="s">
        <v>104</v>
      </c>
      <c r="D60" s="72">
        <v>145</v>
      </c>
      <c r="E60" s="70" t="s">
        <v>75</v>
      </c>
      <c r="F60" s="74">
        <v>72</v>
      </c>
      <c r="G60" s="62"/>
      <c r="H60" s="62"/>
      <c r="I60" s="63" t="s">
        <v>38</v>
      </c>
      <c r="J60" s="64">
        <f t="shared" si="0"/>
        <v>1</v>
      </c>
      <c r="K60" s="62" t="s">
        <v>39</v>
      </c>
      <c r="L60" s="62" t="s">
        <v>4</v>
      </c>
      <c r="M60" s="55"/>
      <c r="N60" s="54"/>
      <c r="O60" s="54"/>
      <c r="P60" s="56"/>
      <c r="Q60" s="54"/>
      <c r="R60" s="54"/>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7">
        <f t="shared" si="1"/>
        <v>10440</v>
      </c>
      <c r="BB60" s="58">
        <f t="shared" si="2"/>
        <v>10440</v>
      </c>
      <c r="BC60" s="43" t="str">
        <f t="shared" si="3"/>
        <v>INR  Ten Thousand Four Hundred &amp; Forty  Only</v>
      </c>
      <c r="IA60" s="21">
        <v>1.47</v>
      </c>
      <c r="IB60" s="21" t="s">
        <v>185</v>
      </c>
      <c r="IC60" s="21" t="s">
        <v>104</v>
      </c>
      <c r="ID60" s="21">
        <v>145</v>
      </c>
      <c r="IE60" s="22" t="s">
        <v>75</v>
      </c>
      <c r="IF60" s="22"/>
      <c r="IG60" s="22"/>
      <c r="IH60" s="22"/>
      <c r="II60" s="22"/>
    </row>
    <row r="61" spans="1:243" s="21" customFormat="1" ht="75">
      <c r="A61" s="30">
        <v>1.48</v>
      </c>
      <c r="B61" s="76" t="s">
        <v>186</v>
      </c>
      <c r="C61" s="25" t="s">
        <v>105</v>
      </c>
      <c r="D61" s="88"/>
      <c r="E61" s="88"/>
      <c r="F61" s="88"/>
      <c r="G61" s="88"/>
      <c r="H61" s="88"/>
      <c r="I61" s="88"/>
      <c r="J61" s="88"/>
      <c r="K61" s="88"/>
      <c r="L61" s="88"/>
      <c r="M61" s="88"/>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IA61" s="21">
        <v>1.48</v>
      </c>
      <c r="IB61" s="21" t="s">
        <v>186</v>
      </c>
      <c r="IC61" s="21" t="s">
        <v>105</v>
      </c>
      <c r="IE61" s="22"/>
      <c r="IF61" s="22"/>
      <c r="IG61" s="22"/>
      <c r="IH61" s="22"/>
      <c r="II61" s="22"/>
    </row>
    <row r="62" spans="1:243" s="21" customFormat="1" ht="28.5">
      <c r="A62" s="30">
        <v>1.49</v>
      </c>
      <c r="B62" s="76" t="s">
        <v>187</v>
      </c>
      <c r="C62" s="25" t="s">
        <v>111</v>
      </c>
      <c r="D62" s="69">
        <v>20</v>
      </c>
      <c r="E62" s="70" t="s">
        <v>164</v>
      </c>
      <c r="F62" s="74">
        <v>152</v>
      </c>
      <c r="G62" s="62"/>
      <c r="H62" s="62"/>
      <c r="I62" s="63" t="s">
        <v>38</v>
      </c>
      <c r="J62" s="64">
        <f t="shared" si="0"/>
        <v>1</v>
      </c>
      <c r="K62" s="62" t="s">
        <v>39</v>
      </c>
      <c r="L62" s="62" t="s">
        <v>4</v>
      </c>
      <c r="M62" s="55"/>
      <c r="N62" s="54"/>
      <c r="O62" s="54"/>
      <c r="P62" s="56"/>
      <c r="Q62" s="54"/>
      <c r="R62" s="54"/>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7">
        <f t="shared" si="1"/>
        <v>3040</v>
      </c>
      <c r="BB62" s="58">
        <f t="shared" si="2"/>
        <v>3040</v>
      </c>
      <c r="BC62" s="43" t="str">
        <f t="shared" si="3"/>
        <v>INR  Three Thousand  &amp;Forty  Only</v>
      </c>
      <c r="IA62" s="21">
        <v>1.49</v>
      </c>
      <c r="IB62" s="21" t="s">
        <v>187</v>
      </c>
      <c r="IC62" s="21" t="s">
        <v>111</v>
      </c>
      <c r="ID62" s="21">
        <v>20</v>
      </c>
      <c r="IE62" s="22" t="s">
        <v>164</v>
      </c>
      <c r="IF62" s="22"/>
      <c r="IG62" s="22"/>
      <c r="IH62" s="22"/>
      <c r="II62" s="22"/>
    </row>
    <row r="63" spans="1:243" s="21" customFormat="1" ht="60">
      <c r="A63" s="30">
        <v>1.5</v>
      </c>
      <c r="B63" s="76" t="s">
        <v>188</v>
      </c>
      <c r="C63" s="25" t="s">
        <v>112</v>
      </c>
      <c r="D63" s="69">
        <v>35</v>
      </c>
      <c r="E63" s="70" t="s">
        <v>164</v>
      </c>
      <c r="F63" s="74">
        <v>20</v>
      </c>
      <c r="G63" s="62"/>
      <c r="H63" s="62"/>
      <c r="I63" s="63" t="s">
        <v>38</v>
      </c>
      <c r="J63" s="64">
        <f t="shared" si="0"/>
        <v>1</v>
      </c>
      <c r="K63" s="62" t="s">
        <v>39</v>
      </c>
      <c r="L63" s="62" t="s">
        <v>4</v>
      </c>
      <c r="M63" s="55"/>
      <c r="N63" s="54"/>
      <c r="O63" s="54"/>
      <c r="P63" s="56"/>
      <c r="Q63" s="54"/>
      <c r="R63" s="54"/>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7">
        <f t="shared" si="1"/>
        <v>700</v>
      </c>
      <c r="BB63" s="58">
        <f t="shared" si="2"/>
        <v>700</v>
      </c>
      <c r="BC63" s="43" t="str">
        <f t="shared" si="3"/>
        <v>INR  Seven Hundred    Only</v>
      </c>
      <c r="IA63" s="21">
        <v>1.5</v>
      </c>
      <c r="IB63" s="21" t="s">
        <v>188</v>
      </c>
      <c r="IC63" s="21" t="s">
        <v>112</v>
      </c>
      <c r="ID63" s="21">
        <v>35</v>
      </c>
      <c r="IE63" s="22" t="s">
        <v>164</v>
      </c>
      <c r="IF63" s="22"/>
      <c r="IG63" s="22"/>
      <c r="IH63" s="22"/>
      <c r="II63" s="22"/>
    </row>
    <row r="64" spans="1:243" s="21" customFormat="1" ht="75">
      <c r="A64" s="30">
        <v>1.51</v>
      </c>
      <c r="B64" s="76" t="s">
        <v>189</v>
      </c>
      <c r="C64" s="25" t="s">
        <v>113</v>
      </c>
      <c r="D64" s="88"/>
      <c r="E64" s="88"/>
      <c r="F64" s="88"/>
      <c r="G64" s="88"/>
      <c r="H64" s="88"/>
      <c r="I64" s="88"/>
      <c r="J64" s="88"/>
      <c r="K64" s="88"/>
      <c r="L64" s="88"/>
      <c r="M64" s="88"/>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IA64" s="21">
        <v>1.51</v>
      </c>
      <c r="IB64" s="21" t="s">
        <v>189</v>
      </c>
      <c r="IC64" s="21" t="s">
        <v>113</v>
      </c>
      <c r="IE64" s="22"/>
      <c r="IF64" s="22"/>
      <c r="IG64" s="22"/>
      <c r="IH64" s="22"/>
      <c r="II64" s="22"/>
    </row>
    <row r="65" spans="1:243" s="21" customFormat="1" ht="28.5">
      <c r="A65" s="30">
        <v>1.52</v>
      </c>
      <c r="B65" s="76" t="s">
        <v>187</v>
      </c>
      <c r="C65" s="25" t="s">
        <v>114</v>
      </c>
      <c r="D65" s="69">
        <v>15</v>
      </c>
      <c r="E65" s="70" t="s">
        <v>164</v>
      </c>
      <c r="F65" s="74">
        <v>24.55</v>
      </c>
      <c r="G65" s="62"/>
      <c r="H65" s="62"/>
      <c r="I65" s="63" t="s">
        <v>38</v>
      </c>
      <c r="J65" s="64">
        <f t="shared" si="0"/>
        <v>1</v>
      </c>
      <c r="K65" s="62" t="s">
        <v>39</v>
      </c>
      <c r="L65" s="62" t="s">
        <v>4</v>
      </c>
      <c r="M65" s="55"/>
      <c r="N65" s="54"/>
      <c r="O65" s="54"/>
      <c r="P65" s="56"/>
      <c r="Q65" s="54"/>
      <c r="R65" s="54"/>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7">
        <f t="shared" si="1"/>
        <v>368.25</v>
      </c>
      <c r="BB65" s="58">
        <f t="shared" si="2"/>
        <v>368.25</v>
      </c>
      <c r="BC65" s="43" t="str">
        <f t="shared" si="3"/>
        <v>INR  Three Hundred &amp; Sixty Eight  and Paise Twenty Five Only</v>
      </c>
      <c r="IA65" s="21">
        <v>1.52</v>
      </c>
      <c r="IB65" s="21" t="s">
        <v>187</v>
      </c>
      <c r="IC65" s="21" t="s">
        <v>114</v>
      </c>
      <c r="ID65" s="21">
        <v>15</v>
      </c>
      <c r="IE65" s="22" t="s">
        <v>164</v>
      </c>
      <c r="IF65" s="22"/>
      <c r="IG65" s="22"/>
      <c r="IH65" s="22"/>
      <c r="II65" s="22"/>
    </row>
    <row r="66" spans="1:243" s="21" customFormat="1" ht="75">
      <c r="A66" s="30">
        <v>1.53</v>
      </c>
      <c r="B66" s="76" t="s">
        <v>190</v>
      </c>
      <c r="C66" s="25" t="s">
        <v>115</v>
      </c>
      <c r="D66" s="88"/>
      <c r="E66" s="88"/>
      <c r="F66" s="88"/>
      <c r="G66" s="88"/>
      <c r="H66" s="88"/>
      <c r="I66" s="88"/>
      <c r="J66" s="88"/>
      <c r="K66" s="88"/>
      <c r="L66" s="88"/>
      <c r="M66" s="88"/>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IA66" s="21">
        <v>1.53</v>
      </c>
      <c r="IB66" s="21" t="s">
        <v>190</v>
      </c>
      <c r="IC66" s="21" t="s">
        <v>115</v>
      </c>
      <c r="IE66" s="22"/>
      <c r="IF66" s="22"/>
      <c r="IG66" s="22"/>
      <c r="IH66" s="22"/>
      <c r="II66" s="22"/>
    </row>
    <row r="67" spans="1:243" s="21" customFormat="1" ht="30">
      <c r="A67" s="30">
        <v>1.54</v>
      </c>
      <c r="B67" s="76" t="s">
        <v>191</v>
      </c>
      <c r="C67" s="25" t="s">
        <v>116</v>
      </c>
      <c r="D67" s="69">
        <v>20</v>
      </c>
      <c r="E67" s="70" t="s">
        <v>164</v>
      </c>
      <c r="F67" s="74">
        <v>48.22</v>
      </c>
      <c r="G67" s="62"/>
      <c r="H67" s="62"/>
      <c r="I67" s="63" t="s">
        <v>38</v>
      </c>
      <c r="J67" s="64">
        <f t="shared" si="0"/>
        <v>1</v>
      </c>
      <c r="K67" s="62" t="s">
        <v>39</v>
      </c>
      <c r="L67" s="62" t="s">
        <v>4</v>
      </c>
      <c r="M67" s="55"/>
      <c r="N67" s="54"/>
      <c r="O67" s="54"/>
      <c r="P67" s="56"/>
      <c r="Q67" s="54"/>
      <c r="R67" s="54"/>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7">
        <f t="shared" si="1"/>
        <v>964.4</v>
      </c>
      <c r="BB67" s="58">
        <f t="shared" si="2"/>
        <v>964.4</v>
      </c>
      <c r="BC67" s="43" t="str">
        <f t="shared" si="3"/>
        <v>INR  Nine Hundred &amp; Sixty Four  and Paise Forty Only</v>
      </c>
      <c r="IA67" s="21">
        <v>1.54</v>
      </c>
      <c r="IB67" s="21" t="s">
        <v>191</v>
      </c>
      <c r="IC67" s="21" t="s">
        <v>116</v>
      </c>
      <c r="ID67" s="21">
        <v>20</v>
      </c>
      <c r="IE67" s="22" t="s">
        <v>164</v>
      </c>
      <c r="IF67" s="22"/>
      <c r="IG67" s="22"/>
      <c r="IH67" s="22"/>
      <c r="II67" s="22"/>
    </row>
    <row r="68" spans="1:243" s="21" customFormat="1" ht="90">
      <c r="A68" s="30">
        <v>1.55</v>
      </c>
      <c r="B68" s="76" t="s">
        <v>192</v>
      </c>
      <c r="C68" s="25" t="s">
        <v>117</v>
      </c>
      <c r="D68" s="88"/>
      <c r="E68" s="88"/>
      <c r="F68" s="88"/>
      <c r="G68" s="88"/>
      <c r="H68" s="88"/>
      <c r="I68" s="88"/>
      <c r="J68" s="88"/>
      <c r="K68" s="88"/>
      <c r="L68" s="88"/>
      <c r="M68" s="88"/>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IA68" s="21">
        <v>1.55</v>
      </c>
      <c r="IB68" s="21" t="s">
        <v>192</v>
      </c>
      <c r="IC68" s="21" t="s">
        <v>117</v>
      </c>
      <c r="IE68" s="22"/>
      <c r="IF68" s="22"/>
      <c r="IG68" s="22"/>
      <c r="IH68" s="22"/>
      <c r="II68" s="22"/>
    </row>
    <row r="69" spans="1:243" s="21" customFormat="1" ht="28.5">
      <c r="A69" s="30">
        <v>1.56</v>
      </c>
      <c r="B69" s="76" t="s">
        <v>193</v>
      </c>
      <c r="C69" s="25" t="s">
        <v>118</v>
      </c>
      <c r="D69" s="72">
        <v>1</v>
      </c>
      <c r="E69" s="70" t="s">
        <v>73</v>
      </c>
      <c r="F69" s="74">
        <v>323.54</v>
      </c>
      <c r="G69" s="62"/>
      <c r="H69" s="62"/>
      <c r="I69" s="63" t="s">
        <v>38</v>
      </c>
      <c r="J69" s="64">
        <f t="shared" si="0"/>
        <v>1</v>
      </c>
      <c r="K69" s="62" t="s">
        <v>39</v>
      </c>
      <c r="L69" s="62" t="s">
        <v>4</v>
      </c>
      <c r="M69" s="55"/>
      <c r="N69" s="54"/>
      <c r="O69" s="54"/>
      <c r="P69" s="56"/>
      <c r="Q69" s="54"/>
      <c r="R69" s="54"/>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7">
        <f t="shared" si="1"/>
        <v>323.54</v>
      </c>
      <c r="BB69" s="58">
        <f t="shared" si="2"/>
        <v>323.54</v>
      </c>
      <c r="BC69" s="43" t="str">
        <f t="shared" si="3"/>
        <v>INR  Three Hundred &amp; Twenty Three  and Paise Fifty Four Only</v>
      </c>
      <c r="IA69" s="21">
        <v>1.56</v>
      </c>
      <c r="IB69" s="21" t="s">
        <v>193</v>
      </c>
      <c r="IC69" s="21" t="s">
        <v>118</v>
      </c>
      <c r="ID69" s="21">
        <v>1</v>
      </c>
      <c r="IE69" s="22" t="s">
        <v>73</v>
      </c>
      <c r="IF69" s="22"/>
      <c r="IG69" s="22"/>
      <c r="IH69" s="22"/>
      <c r="II69" s="22"/>
    </row>
    <row r="70" spans="1:243" s="21" customFormat="1" ht="45">
      <c r="A70" s="30">
        <v>1.57</v>
      </c>
      <c r="B70" s="76" t="s">
        <v>194</v>
      </c>
      <c r="C70" s="25" t="s">
        <v>119</v>
      </c>
      <c r="D70" s="69">
        <v>100</v>
      </c>
      <c r="E70" s="70" t="s">
        <v>195</v>
      </c>
      <c r="F70" s="79">
        <v>2.68</v>
      </c>
      <c r="G70" s="62"/>
      <c r="H70" s="62"/>
      <c r="I70" s="63" t="s">
        <v>38</v>
      </c>
      <c r="J70" s="64">
        <f t="shared" si="0"/>
        <v>1</v>
      </c>
      <c r="K70" s="62" t="s">
        <v>39</v>
      </c>
      <c r="L70" s="62" t="s">
        <v>4</v>
      </c>
      <c r="M70" s="55"/>
      <c r="N70" s="54"/>
      <c r="O70" s="54"/>
      <c r="P70" s="56"/>
      <c r="Q70" s="54"/>
      <c r="R70" s="54"/>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7">
        <f t="shared" si="1"/>
        <v>268</v>
      </c>
      <c r="BB70" s="58">
        <f t="shared" si="2"/>
        <v>268</v>
      </c>
      <c r="BC70" s="43" t="str">
        <f t="shared" si="3"/>
        <v>INR  Two Hundred &amp; Sixty Eight  Only</v>
      </c>
      <c r="IA70" s="21">
        <v>1.57</v>
      </c>
      <c r="IB70" s="21" t="s">
        <v>194</v>
      </c>
      <c r="IC70" s="21" t="s">
        <v>119</v>
      </c>
      <c r="ID70" s="21">
        <v>100</v>
      </c>
      <c r="IE70" s="22" t="s">
        <v>195</v>
      </c>
      <c r="IF70" s="22"/>
      <c r="IG70" s="22"/>
      <c r="IH70" s="22"/>
      <c r="II70" s="22"/>
    </row>
    <row r="71" spans="1:243" s="21" customFormat="1" ht="42.75">
      <c r="A71" s="30">
        <v>1.58</v>
      </c>
      <c r="B71" s="80" t="s">
        <v>196</v>
      </c>
      <c r="C71" s="25" t="s">
        <v>120</v>
      </c>
      <c r="D71" s="81">
        <v>65</v>
      </c>
      <c r="E71" s="81" t="s">
        <v>74</v>
      </c>
      <c r="F71" s="82">
        <v>61.38</v>
      </c>
      <c r="G71" s="62"/>
      <c r="H71" s="62"/>
      <c r="I71" s="63" t="s">
        <v>38</v>
      </c>
      <c r="J71" s="64">
        <f t="shared" si="0"/>
        <v>1</v>
      </c>
      <c r="K71" s="62" t="s">
        <v>39</v>
      </c>
      <c r="L71" s="62" t="s">
        <v>4</v>
      </c>
      <c r="M71" s="55"/>
      <c r="N71" s="54"/>
      <c r="O71" s="54"/>
      <c r="P71" s="56"/>
      <c r="Q71" s="54"/>
      <c r="R71" s="54"/>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7">
        <f aca="true" t="shared" si="4" ref="BA71:BA88">(total_amount_ba($B$2,$D$2,D71,F71,J71,K71,M71))</f>
        <v>3989.7</v>
      </c>
      <c r="BB71" s="58">
        <f t="shared" si="2"/>
        <v>3989.7</v>
      </c>
      <c r="BC71" s="43" t="str">
        <f aca="true" t="shared" si="5" ref="BC71:BC88">SpellNumber(L71,BB71)</f>
        <v>INR  Three Thousand Nine Hundred &amp; Eighty Nine  and Paise Seventy Only</v>
      </c>
      <c r="IA71" s="21">
        <v>1.58</v>
      </c>
      <c r="IB71" s="21" t="s">
        <v>196</v>
      </c>
      <c r="IC71" s="21" t="s">
        <v>120</v>
      </c>
      <c r="ID71" s="21">
        <v>65</v>
      </c>
      <c r="IE71" s="22" t="s">
        <v>74</v>
      </c>
      <c r="IF71" s="22"/>
      <c r="IG71" s="22"/>
      <c r="IH71" s="22"/>
      <c r="II71" s="22"/>
    </row>
    <row r="72" spans="1:243" s="21" customFormat="1" ht="63.75">
      <c r="A72" s="30">
        <v>1.59</v>
      </c>
      <c r="B72" s="80" t="s">
        <v>106</v>
      </c>
      <c r="C72" s="25" t="s">
        <v>121</v>
      </c>
      <c r="D72" s="88"/>
      <c r="E72" s="88"/>
      <c r="F72" s="88"/>
      <c r="G72" s="88"/>
      <c r="H72" s="88"/>
      <c r="I72" s="88"/>
      <c r="J72" s="88"/>
      <c r="K72" s="88"/>
      <c r="L72" s="88"/>
      <c r="M72" s="88"/>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IA72" s="21">
        <v>1.59</v>
      </c>
      <c r="IB72" s="21" t="s">
        <v>106</v>
      </c>
      <c r="IC72" s="21" t="s">
        <v>121</v>
      </c>
      <c r="IE72" s="22"/>
      <c r="IF72" s="22"/>
      <c r="IG72" s="22"/>
      <c r="IH72" s="22"/>
      <c r="II72" s="22"/>
    </row>
    <row r="73" spans="1:243" s="21" customFormat="1" ht="28.5">
      <c r="A73" s="30">
        <v>1.6</v>
      </c>
      <c r="B73" s="80" t="s">
        <v>197</v>
      </c>
      <c r="C73" s="25" t="s">
        <v>122</v>
      </c>
      <c r="D73" s="81">
        <v>2</v>
      </c>
      <c r="E73" s="81" t="s">
        <v>75</v>
      </c>
      <c r="F73" s="82">
        <v>224.46</v>
      </c>
      <c r="G73" s="62"/>
      <c r="H73" s="62"/>
      <c r="I73" s="63" t="s">
        <v>38</v>
      </c>
      <c r="J73" s="64">
        <f t="shared" si="0"/>
        <v>1</v>
      </c>
      <c r="K73" s="62" t="s">
        <v>39</v>
      </c>
      <c r="L73" s="62" t="s">
        <v>4</v>
      </c>
      <c r="M73" s="55"/>
      <c r="N73" s="54"/>
      <c r="O73" s="54"/>
      <c r="P73" s="56"/>
      <c r="Q73" s="54"/>
      <c r="R73" s="54"/>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7">
        <f t="shared" si="4"/>
        <v>448.92</v>
      </c>
      <c r="BB73" s="58">
        <f t="shared" si="2"/>
        <v>448.92</v>
      </c>
      <c r="BC73" s="43" t="str">
        <f t="shared" si="5"/>
        <v>INR  Four Hundred &amp; Forty Eight  and Paise Ninety Two Only</v>
      </c>
      <c r="IA73" s="21">
        <v>1.6</v>
      </c>
      <c r="IB73" s="21" t="s">
        <v>197</v>
      </c>
      <c r="IC73" s="21" t="s">
        <v>122</v>
      </c>
      <c r="ID73" s="21">
        <v>2</v>
      </c>
      <c r="IE73" s="22" t="s">
        <v>75</v>
      </c>
      <c r="IF73" s="22"/>
      <c r="IG73" s="22"/>
      <c r="IH73" s="22"/>
      <c r="II73" s="22"/>
    </row>
    <row r="74" spans="1:243" s="21" customFormat="1" ht="42.75">
      <c r="A74" s="30">
        <v>1.61</v>
      </c>
      <c r="B74" s="80" t="s">
        <v>198</v>
      </c>
      <c r="C74" s="25" t="s">
        <v>124</v>
      </c>
      <c r="D74" s="81">
        <v>4</v>
      </c>
      <c r="E74" s="81" t="s">
        <v>75</v>
      </c>
      <c r="F74" s="82">
        <v>611.14</v>
      </c>
      <c r="G74" s="62"/>
      <c r="H74" s="62"/>
      <c r="I74" s="63" t="s">
        <v>38</v>
      </c>
      <c r="J74" s="64">
        <f t="shared" si="0"/>
        <v>1</v>
      </c>
      <c r="K74" s="62" t="s">
        <v>39</v>
      </c>
      <c r="L74" s="62" t="s">
        <v>4</v>
      </c>
      <c r="M74" s="55"/>
      <c r="N74" s="54"/>
      <c r="O74" s="54"/>
      <c r="P74" s="56"/>
      <c r="Q74" s="54"/>
      <c r="R74" s="54"/>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7">
        <f t="shared" si="4"/>
        <v>2444.56</v>
      </c>
      <c r="BB74" s="58">
        <f t="shared" si="2"/>
        <v>2444.56</v>
      </c>
      <c r="BC74" s="43" t="str">
        <f t="shared" si="5"/>
        <v>INR  Two Thousand Four Hundred &amp; Forty Four  and Paise Fifty Six Only</v>
      </c>
      <c r="IA74" s="21">
        <v>1.61</v>
      </c>
      <c r="IB74" s="21" t="s">
        <v>198</v>
      </c>
      <c r="IC74" s="21" t="s">
        <v>124</v>
      </c>
      <c r="ID74" s="21">
        <v>4</v>
      </c>
      <c r="IE74" s="22" t="s">
        <v>75</v>
      </c>
      <c r="IF74" s="22"/>
      <c r="IG74" s="22"/>
      <c r="IH74" s="22"/>
      <c r="II74" s="22"/>
    </row>
    <row r="75" spans="1:243" s="21" customFormat="1" ht="76.5">
      <c r="A75" s="30">
        <v>1.62</v>
      </c>
      <c r="B75" s="80" t="s">
        <v>199</v>
      </c>
      <c r="C75" s="25" t="s">
        <v>125</v>
      </c>
      <c r="D75" s="88"/>
      <c r="E75" s="88"/>
      <c r="F75" s="88"/>
      <c r="G75" s="88"/>
      <c r="H75" s="88"/>
      <c r="I75" s="88"/>
      <c r="J75" s="88"/>
      <c r="K75" s="88"/>
      <c r="L75" s="88"/>
      <c r="M75" s="88"/>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IA75" s="21">
        <v>1.62</v>
      </c>
      <c r="IB75" s="21" t="s">
        <v>199</v>
      </c>
      <c r="IC75" s="21" t="s">
        <v>125</v>
      </c>
      <c r="IE75" s="22"/>
      <c r="IF75" s="22"/>
      <c r="IG75" s="22"/>
      <c r="IH75" s="22"/>
      <c r="II75" s="22"/>
    </row>
    <row r="76" spans="1:243" s="21" customFormat="1" ht="42.75">
      <c r="A76" s="30">
        <v>1.63</v>
      </c>
      <c r="B76" s="80" t="s">
        <v>198</v>
      </c>
      <c r="C76" s="25" t="s">
        <v>126</v>
      </c>
      <c r="D76" s="81">
        <v>2</v>
      </c>
      <c r="E76" s="81" t="s">
        <v>75</v>
      </c>
      <c r="F76" s="82">
        <v>3978.96</v>
      </c>
      <c r="G76" s="62"/>
      <c r="H76" s="62"/>
      <c r="I76" s="63" t="s">
        <v>38</v>
      </c>
      <c r="J76" s="64">
        <f t="shared" si="0"/>
        <v>1</v>
      </c>
      <c r="K76" s="62" t="s">
        <v>39</v>
      </c>
      <c r="L76" s="62" t="s">
        <v>4</v>
      </c>
      <c r="M76" s="55"/>
      <c r="N76" s="54"/>
      <c r="O76" s="54"/>
      <c r="P76" s="56"/>
      <c r="Q76" s="54"/>
      <c r="R76" s="54"/>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7">
        <f t="shared" si="4"/>
        <v>7957.92</v>
      </c>
      <c r="BB76" s="58">
        <f t="shared" si="2"/>
        <v>7957.92</v>
      </c>
      <c r="BC76" s="43" t="str">
        <f t="shared" si="5"/>
        <v>INR  Seven Thousand Nine Hundred &amp; Fifty Seven  and Paise Ninety Two Only</v>
      </c>
      <c r="IA76" s="21">
        <v>1.63</v>
      </c>
      <c r="IB76" s="21" t="s">
        <v>198</v>
      </c>
      <c r="IC76" s="21" t="s">
        <v>126</v>
      </c>
      <c r="ID76" s="21">
        <v>2</v>
      </c>
      <c r="IE76" s="22" t="s">
        <v>75</v>
      </c>
      <c r="IF76" s="22"/>
      <c r="IG76" s="22"/>
      <c r="IH76" s="22"/>
      <c r="II76" s="22"/>
    </row>
    <row r="77" spans="1:243" s="21" customFormat="1" ht="93.75" customHeight="1">
      <c r="A77" s="30">
        <v>1.64</v>
      </c>
      <c r="B77" s="80" t="s">
        <v>200</v>
      </c>
      <c r="C77" s="25" t="s">
        <v>127</v>
      </c>
      <c r="D77" s="88"/>
      <c r="E77" s="88"/>
      <c r="F77" s="88"/>
      <c r="G77" s="88"/>
      <c r="H77" s="88"/>
      <c r="I77" s="88"/>
      <c r="J77" s="88"/>
      <c r="K77" s="88"/>
      <c r="L77" s="88"/>
      <c r="M77" s="88"/>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IA77" s="21">
        <v>1.64</v>
      </c>
      <c r="IB77" s="34" t="s">
        <v>200</v>
      </c>
      <c r="IC77" s="21" t="s">
        <v>127</v>
      </c>
      <c r="IE77" s="22"/>
      <c r="IF77" s="22"/>
      <c r="IG77" s="22"/>
      <c r="IH77" s="22"/>
      <c r="II77" s="22"/>
    </row>
    <row r="78" spans="1:243" s="21" customFormat="1" ht="42.75">
      <c r="A78" s="30">
        <v>1.65</v>
      </c>
      <c r="B78" s="80" t="s">
        <v>201</v>
      </c>
      <c r="C78" s="25" t="s">
        <v>128</v>
      </c>
      <c r="D78" s="81">
        <v>10</v>
      </c>
      <c r="E78" s="81" t="s">
        <v>74</v>
      </c>
      <c r="F78" s="82">
        <v>538.36</v>
      </c>
      <c r="G78" s="62"/>
      <c r="H78" s="62"/>
      <c r="I78" s="63" t="s">
        <v>38</v>
      </c>
      <c r="J78" s="64">
        <f t="shared" si="0"/>
        <v>1</v>
      </c>
      <c r="K78" s="62" t="s">
        <v>39</v>
      </c>
      <c r="L78" s="62" t="s">
        <v>4</v>
      </c>
      <c r="M78" s="55"/>
      <c r="N78" s="54"/>
      <c r="O78" s="54"/>
      <c r="P78" s="56"/>
      <c r="Q78" s="54"/>
      <c r="R78" s="54"/>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7">
        <f t="shared" si="4"/>
        <v>5383.6</v>
      </c>
      <c r="BB78" s="58">
        <f t="shared" si="2"/>
        <v>5383.6</v>
      </c>
      <c r="BC78" s="43" t="str">
        <f t="shared" si="5"/>
        <v>INR  Five Thousand Three Hundred &amp; Eighty Three  and Paise Sixty Only</v>
      </c>
      <c r="IA78" s="21">
        <v>1.65</v>
      </c>
      <c r="IB78" s="21" t="s">
        <v>201</v>
      </c>
      <c r="IC78" s="21" t="s">
        <v>128</v>
      </c>
      <c r="ID78" s="21">
        <v>10</v>
      </c>
      <c r="IE78" s="22" t="s">
        <v>74</v>
      </c>
      <c r="IF78" s="22"/>
      <c r="IG78" s="22"/>
      <c r="IH78" s="22"/>
      <c r="II78" s="22"/>
    </row>
    <row r="79" spans="1:243" s="21" customFormat="1" ht="42.75">
      <c r="A79" s="30">
        <v>1.66</v>
      </c>
      <c r="B79" s="80" t="s">
        <v>202</v>
      </c>
      <c r="C79" s="25" t="s">
        <v>129</v>
      </c>
      <c r="D79" s="81">
        <v>10</v>
      </c>
      <c r="E79" s="81" t="s">
        <v>74</v>
      </c>
      <c r="F79" s="82">
        <v>1583.52</v>
      </c>
      <c r="G79" s="62"/>
      <c r="H79" s="62"/>
      <c r="I79" s="63" t="s">
        <v>38</v>
      </c>
      <c r="J79" s="64">
        <f t="shared" si="0"/>
        <v>1</v>
      </c>
      <c r="K79" s="62" t="s">
        <v>39</v>
      </c>
      <c r="L79" s="62" t="s">
        <v>4</v>
      </c>
      <c r="M79" s="55"/>
      <c r="N79" s="54"/>
      <c r="O79" s="54"/>
      <c r="P79" s="56"/>
      <c r="Q79" s="54"/>
      <c r="R79" s="54"/>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7">
        <f t="shared" si="4"/>
        <v>15835.2</v>
      </c>
      <c r="BB79" s="58">
        <f t="shared" si="2"/>
        <v>15835.2</v>
      </c>
      <c r="BC79" s="43" t="str">
        <f t="shared" si="5"/>
        <v>INR  Fifteen Thousand Eight Hundred &amp; Thirty Five  and Paise Twenty Only</v>
      </c>
      <c r="IA79" s="21">
        <v>1.66</v>
      </c>
      <c r="IB79" s="21" t="s">
        <v>202</v>
      </c>
      <c r="IC79" s="21" t="s">
        <v>129</v>
      </c>
      <c r="ID79" s="21">
        <v>10</v>
      </c>
      <c r="IE79" s="22" t="s">
        <v>74</v>
      </c>
      <c r="IF79" s="22"/>
      <c r="IG79" s="22"/>
      <c r="IH79" s="22"/>
      <c r="II79" s="22"/>
    </row>
    <row r="80" spans="1:243" s="21" customFormat="1" ht="63.75">
      <c r="A80" s="30">
        <v>1.67</v>
      </c>
      <c r="B80" s="80" t="s">
        <v>203</v>
      </c>
      <c r="C80" s="25" t="s">
        <v>130</v>
      </c>
      <c r="D80" s="88"/>
      <c r="E80" s="88"/>
      <c r="F80" s="88"/>
      <c r="G80" s="88"/>
      <c r="H80" s="88"/>
      <c r="I80" s="88"/>
      <c r="J80" s="88"/>
      <c r="K80" s="88"/>
      <c r="L80" s="88"/>
      <c r="M80" s="88"/>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IA80" s="21">
        <v>1.67</v>
      </c>
      <c r="IB80" s="21" t="s">
        <v>203</v>
      </c>
      <c r="IC80" s="21" t="s">
        <v>130</v>
      </c>
      <c r="IE80" s="22"/>
      <c r="IF80" s="22"/>
      <c r="IG80" s="22"/>
      <c r="IH80" s="22"/>
      <c r="II80" s="22"/>
    </row>
    <row r="81" spans="1:243" s="21" customFormat="1" ht="38.25">
      <c r="A81" s="30">
        <v>1.68</v>
      </c>
      <c r="B81" s="80" t="s">
        <v>204</v>
      </c>
      <c r="C81" s="25" t="s">
        <v>131</v>
      </c>
      <c r="D81" s="81">
        <v>65</v>
      </c>
      <c r="E81" s="81" t="s">
        <v>74</v>
      </c>
      <c r="F81" s="82">
        <v>447.17</v>
      </c>
      <c r="G81" s="62"/>
      <c r="H81" s="62"/>
      <c r="I81" s="63" t="s">
        <v>38</v>
      </c>
      <c r="J81" s="64">
        <f aca="true" t="shared" si="6" ref="J81:J88">IF(I81="Less(-)",-1,1)</f>
        <v>1</v>
      </c>
      <c r="K81" s="62" t="s">
        <v>39</v>
      </c>
      <c r="L81" s="62" t="s">
        <v>4</v>
      </c>
      <c r="M81" s="55"/>
      <c r="N81" s="54"/>
      <c r="O81" s="54"/>
      <c r="P81" s="56"/>
      <c r="Q81" s="54"/>
      <c r="R81" s="54"/>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7">
        <f t="shared" si="4"/>
        <v>29066.05</v>
      </c>
      <c r="BB81" s="58">
        <f aca="true" t="shared" si="7" ref="BB81:BB88">BA81+SUM(N81:AZ81)</f>
        <v>29066.05</v>
      </c>
      <c r="BC81" s="43" t="str">
        <f t="shared" si="5"/>
        <v>INR  Twenty Nine Thousand  &amp;Sixty Six  and Paise Five Only</v>
      </c>
      <c r="IA81" s="21">
        <v>1.68</v>
      </c>
      <c r="IB81" s="21" t="s">
        <v>204</v>
      </c>
      <c r="IC81" s="21" t="s">
        <v>131</v>
      </c>
      <c r="ID81" s="21">
        <v>65</v>
      </c>
      <c r="IE81" s="22" t="s">
        <v>74</v>
      </c>
      <c r="IF81" s="22"/>
      <c r="IG81" s="22"/>
      <c r="IH81" s="22"/>
      <c r="II81" s="22"/>
    </row>
    <row r="82" spans="1:243" s="21" customFormat="1" ht="28.5">
      <c r="A82" s="30">
        <v>1.69</v>
      </c>
      <c r="B82" s="80" t="s">
        <v>123</v>
      </c>
      <c r="C82" s="25" t="s">
        <v>132</v>
      </c>
      <c r="D82" s="81">
        <v>10</v>
      </c>
      <c r="E82" s="81" t="s">
        <v>74</v>
      </c>
      <c r="F82" s="82">
        <v>128.01</v>
      </c>
      <c r="G82" s="62"/>
      <c r="H82" s="62"/>
      <c r="I82" s="63" t="s">
        <v>38</v>
      </c>
      <c r="J82" s="64">
        <f t="shared" si="6"/>
        <v>1</v>
      </c>
      <c r="K82" s="62" t="s">
        <v>39</v>
      </c>
      <c r="L82" s="62" t="s">
        <v>4</v>
      </c>
      <c r="M82" s="55"/>
      <c r="N82" s="54"/>
      <c r="O82" s="54"/>
      <c r="P82" s="56"/>
      <c r="Q82" s="54"/>
      <c r="R82" s="54"/>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7">
        <f t="shared" si="4"/>
        <v>1280.1</v>
      </c>
      <c r="BB82" s="58">
        <f t="shared" si="7"/>
        <v>1280.1</v>
      </c>
      <c r="BC82" s="43" t="str">
        <f t="shared" si="5"/>
        <v>INR  One Thousand Two Hundred &amp; Eighty  and Paise Ten Only</v>
      </c>
      <c r="IA82" s="21">
        <v>1.69</v>
      </c>
      <c r="IB82" s="21" t="s">
        <v>123</v>
      </c>
      <c r="IC82" s="21" t="s">
        <v>132</v>
      </c>
      <c r="ID82" s="21">
        <v>10</v>
      </c>
      <c r="IE82" s="22" t="s">
        <v>74</v>
      </c>
      <c r="IF82" s="22"/>
      <c r="IG82" s="22"/>
      <c r="IH82" s="22"/>
      <c r="II82" s="22"/>
    </row>
    <row r="83" spans="1:243" s="21" customFormat="1" ht="28.5">
      <c r="A83" s="30">
        <v>1.7</v>
      </c>
      <c r="B83" s="80" t="s">
        <v>108</v>
      </c>
      <c r="C83" s="25" t="s">
        <v>133</v>
      </c>
      <c r="D83" s="81">
        <v>1</v>
      </c>
      <c r="E83" s="81" t="s">
        <v>74</v>
      </c>
      <c r="F83" s="82">
        <v>120.12</v>
      </c>
      <c r="G83" s="62"/>
      <c r="H83" s="62"/>
      <c r="I83" s="63" t="s">
        <v>38</v>
      </c>
      <c r="J83" s="64">
        <f t="shared" si="6"/>
        <v>1</v>
      </c>
      <c r="K83" s="62" t="s">
        <v>39</v>
      </c>
      <c r="L83" s="62" t="s">
        <v>4</v>
      </c>
      <c r="M83" s="55"/>
      <c r="N83" s="54"/>
      <c r="O83" s="54"/>
      <c r="P83" s="56"/>
      <c r="Q83" s="54"/>
      <c r="R83" s="54"/>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7">
        <f t="shared" si="4"/>
        <v>120.12</v>
      </c>
      <c r="BB83" s="58">
        <f t="shared" si="7"/>
        <v>120.12</v>
      </c>
      <c r="BC83" s="43" t="str">
        <f t="shared" si="5"/>
        <v>INR  One Hundred &amp; Twenty  and Paise Twelve Only</v>
      </c>
      <c r="IA83" s="21">
        <v>1.7</v>
      </c>
      <c r="IB83" s="21" t="s">
        <v>108</v>
      </c>
      <c r="IC83" s="21" t="s">
        <v>133</v>
      </c>
      <c r="ID83" s="21">
        <v>1</v>
      </c>
      <c r="IE83" s="22" t="s">
        <v>74</v>
      </c>
      <c r="IF83" s="22"/>
      <c r="IG83" s="22"/>
      <c r="IH83" s="22"/>
      <c r="II83" s="22"/>
    </row>
    <row r="84" spans="1:243" s="21" customFormat="1" ht="28.5">
      <c r="A84" s="30">
        <v>1.71</v>
      </c>
      <c r="B84" s="80" t="s">
        <v>109</v>
      </c>
      <c r="C84" s="25" t="s">
        <v>134</v>
      </c>
      <c r="D84" s="81">
        <v>1</v>
      </c>
      <c r="E84" s="81" t="s">
        <v>74</v>
      </c>
      <c r="F84" s="82">
        <v>91.19</v>
      </c>
      <c r="G84" s="62"/>
      <c r="H84" s="62"/>
      <c r="I84" s="63" t="s">
        <v>38</v>
      </c>
      <c r="J84" s="64">
        <f t="shared" si="6"/>
        <v>1</v>
      </c>
      <c r="K84" s="62" t="s">
        <v>39</v>
      </c>
      <c r="L84" s="62" t="s">
        <v>4</v>
      </c>
      <c r="M84" s="55"/>
      <c r="N84" s="54"/>
      <c r="O84" s="54"/>
      <c r="P84" s="56"/>
      <c r="Q84" s="54"/>
      <c r="R84" s="54"/>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7">
        <f t="shared" si="4"/>
        <v>91.19</v>
      </c>
      <c r="BB84" s="58">
        <f t="shared" si="7"/>
        <v>91.19</v>
      </c>
      <c r="BC84" s="43" t="str">
        <f t="shared" si="5"/>
        <v>INR  Ninety One and Paise Nineteen Only</v>
      </c>
      <c r="IA84" s="21">
        <v>1.71</v>
      </c>
      <c r="IB84" s="21" t="s">
        <v>109</v>
      </c>
      <c r="IC84" s="21" t="s">
        <v>134</v>
      </c>
      <c r="ID84" s="21">
        <v>1</v>
      </c>
      <c r="IE84" s="22" t="s">
        <v>74</v>
      </c>
      <c r="IF84" s="22"/>
      <c r="IG84" s="22"/>
      <c r="IH84" s="22"/>
      <c r="II84" s="22"/>
    </row>
    <row r="85" spans="1:243" s="21" customFormat="1" ht="51">
      <c r="A85" s="30">
        <v>1.72</v>
      </c>
      <c r="B85" s="80" t="s">
        <v>205</v>
      </c>
      <c r="C85" s="25" t="s">
        <v>135</v>
      </c>
      <c r="D85" s="88"/>
      <c r="E85" s="88"/>
      <c r="F85" s="88"/>
      <c r="G85" s="88"/>
      <c r="H85" s="88"/>
      <c r="I85" s="88"/>
      <c r="J85" s="88"/>
      <c r="K85" s="88"/>
      <c r="L85" s="88"/>
      <c r="M85" s="88"/>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IA85" s="21">
        <v>1.72</v>
      </c>
      <c r="IB85" s="21" t="s">
        <v>205</v>
      </c>
      <c r="IC85" s="21" t="s">
        <v>135</v>
      </c>
      <c r="IE85" s="22"/>
      <c r="IF85" s="22"/>
      <c r="IG85" s="22"/>
      <c r="IH85" s="22"/>
      <c r="II85" s="22"/>
    </row>
    <row r="86" spans="1:243" s="21" customFormat="1" ht="42.75">
      <c r="A86" s="30">
        <v>1.73</v>
      </c>
      <c r="B86" s="80" t="s">
        <v>107</v>
      </c>
      <c r="C86" s="25" t="s">
        <v>136</v>
      </c>
      <c r="D86" s="81">
        <v>150</v>
      </c>
      <c r="E86" s="81" t="s">
        <v>206</v>
      </c>
      <c r="F86" s="82">
        <v>1090.75</v>
      </c>
      <c r="G86" s="62"/>
      <c r="H86" s="62"/>
      <c r="I86" s="63" t="s">
        <v>38</v>
      </c>
      <c r="J86" s="64">
        <f t="shared" si="6"/>
        <v>1</v>
      </c>
      <c r="K86" s="62" t="s">
        <v>39</v>
      </c>
      <c r="L86" s="62" t="s">
        <v>4</v>
      </c>
      <c r="M86" s="55"/>
      <c r="N86" s="54"/>
      <c r="O86" s="54"/>
      <c r="P86" s="56"/>
      <c r="Q86" s="54"/>
      <c r="R86" s="54"/>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7">
        <f t="shared" si="4"/>
        <v>163612.5</v>
      </c>
      <c r="BB86" s="58">
        <f t="shared" si="7"/>
        <v>163612.5</v>
      </c>
      <c r="BC86" s="43" t="str">
        <f t="shared" si="5"/>
        <v>INR  One Lakh Sixty Three Thousand Six Hundred &amp; Twelve  and Paise Fifty Only</v>
      </c>
      <c r="IA86" s="21">
        <v>1.73</v>
      </c>
      <c r="IB86" s="21" t="s">
        <v>107</v>
      </c>
      <c r="IC86" s="21" t="s">
        <v>136</v>
      </c>
      <c r="ID86" s="21">
        <v>150</v>
      </c>
      <c r="IE86" s="22" t="s">
        <v>206</v>
      </c>
      <c r="IF86" s="22"/>
      <c r="IG86" s="22"/>
      <c r="IH86" s="22"/>
      <c r="II86" s="22"/>
    </row>
    <row r="87" spans="1:243" s="21" customFormat="1" ht="42.75">
      <c r="A87" s="30">
        <v>1.74</v>
      </c>
      <c r="B87" s="80" t="s">
        <v>123</v>
      </c>
      <c r="C87" s="25" t="s">
        <v>137</v>
      </c>
      <c r="D87" s="81">
        <v>10</v>
      </c>
      <c r="E87" s="81" t="s">
        <v>206</v>
      </c>
      <c r="F87" s="82">
        <v>776.85</v>
      </c>
      <c r="G87" s="62"/>
      <c r="H87" s="62"/>
      <c r="I87" s="63" t="s">
        <v>38</v>
      </c>
      <c r="J87" s="64">
        <f t="shared" si="6"/>
        <v>1</v>
      </c>
      <c r="K87" s="62" t="s">
        <v>39</v>
      </c>
      <c r="L87" s="62" t="s">
        <v>4</v>
      </c>
      <c r="M87" s="55"/>
      <c r="N87" s="54"/>
      <c r="O87" s="54"/>
      <c r="P87" s="56"/>
      <c r="Q87" s="54"/>
      <c r="R87" s="54"/>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7">
        <f t="shared" si="4"/>
        <v>7768.5</v>
      </c>
      <c r="BB87" s="58">
        <f t="shared" si="7"/>
        <v>7768.5</v>
      </c>
      <c r="BC87" s="43" t="str">
        <f t="shared" si="5"/>
        <v>INR  Seven Thousand Seven Hundred &amp; Sixty Eight  and Paise Fifty Only</v>
      </c>
      <c r="IA87" s="21">
        <v>1.74</v>
      </c>
      <c r="IB87" s="21" t="s">
        <v>123</v>
      </c>
      <c r="IC87" s="21" t="s">
        <v>137</v>
      </c>
      <c r="ID87" s="21">
        <v>10</v>
      </c>
      <c r="IE87" s="22" t="s">
        <v>206</v>
      </c>
      <c r="IF87" s="22"/>
      <c r="IG87" s="22"/>
      <c r="IH87" s="22"/>
      <c r="II87" s="22"/>
    </row>
    <row r="88" spans="1:243" s="21" customFormat="1" ht="28.5">
      <c r="A88" s="30">
        <v>1.75</v>
      </c>
      <c r="B88" s="80" t="s">
        <v>108</v>
      </c>
      <c r="C88" s="25" t="s">
        <v>138</v>
      </c>
      <c r="D88" s="81">
        <v>1</v>
      </c>
      <c r="E88" s="81" t="s">
        <v>207</v>
      </c>
      <c r="F88" s="82">
        <v>763.7</v>
      </c>
      <c r="G88" s="62"/>
      <c r="H88" s="62"/>
      <c r="I88" s="63" t="s">
        <v>38</v>
      </c>
      <c r="J88" s="64">
        <f t="shared" si="6"/>
        <v>1</v>
      </c>
      <c r="K88" s="62" t="s">
        <v>39</v>
      </c>
      <c r="L88" s="62" t="s">
        <v>4</v>
      </c>
      <c r="M88" s="55"/>
      <c r="N88" s="54"/>
      <c r="O88" s="54"/>
      <c r="P88" s="56"/>
      <c r="Q88" s="54"/>
      <c r="R88" s="54"/>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7">
        <f t="shared" si="4"/>
        <v>763.7</v>
      </c>
      <c r="BB88" s="58">
        <f t="shared" si="7"/>
        <v>763.7</v>
      </c>
      <c r="BC88" s="43" t="str">
        <f t="shared" si="5"/>
        <v>INR  Seven Hundred &amp; Sixty Three  and Paise Seventy Only</v>
      </c>
      <c r="IA88" s="21">
        <v>1.75</v>
      </c>
      <c r="IB88" s="21" t="s">
        <v>108</v>
      </c>
      <c r="IC88" s="21" t="s">
        <v>138</v>
      </c>
      <c r="ID88" s="21">
        <v>1</v>
      </c>
      <c r="IE88" s="22" t="s">
        <v>207</v>
      </c>
      <c r="IF88" s="22"/>
      <c r="IG88" s="22"/>
      <c r="IH88" s="22"/>
      <c r="II88" s="22"/>
    </row>
    <row r="89" spans="1:243" s="83" customFormat="1" ht="42.75">
      <c r="A89" s="35" t="s">
        <v>46</v>
      </c>
      <c r="B89" s="36"/>
      <c r="C89" s="37"/>
      <c r="D89" s="38"/>
      <c r="E89" s="38"/>
      <c r="F89" s="38"/>
      <c r="G89" s="38"/>
      <c r="H89" s="39"/>
      <c r="I89" s="39"/>
      <c r="J89" s="39"/>
      <c r="K89" s="39"/>
      <c r="L89" s="40"/>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29">
        <f>ROUND(SUM(BA15:BA88),0)</f>
        <v>757959</v>
      </c>
      <c r="BB89" s="42">
        <f>SUM(BB35:BB88)</f>
        <v>498152.74</v>
      </c>
      <c r="BC89" s="43" t="str">
        <f>SpellNumber(L89,BB89)</f>
        <v>  Four Lakh Ninety Eight Thousand One Hundred &amp; Fifty Two  and Paise Seventy Four Only</v>
      </c>
      <c r="IE89" s="84"/>
      <c r="IF89" s="84"/>
      <c r="IG89" s="84"/>
      <c r="IH89" s="84"/>
      <c r="II89" s="84"/>
    </row>
    <row r="90" spans="1:243" s="83" customFormat="1" ht="36.75" customHeight="1">
      <c r="A90" s="36" t="s">
        <v>47</v>
      </c>
      <c r="B90" s="44"/>
      <c r="C90" s="45"/>
      <c r="D90" s="53"/>
      <c r="E90" s="46" t="s">
        <v>52</v>
      </c>
      <c r="F90" s="26"/>
      <c r="G90" s="47"/>
      <c r="H90" s="48"/>
      <c r="I90" s="48"/>
      <c r="J90" s="48"/>
      <c r="K90" s="49"/>
      <c r="L90" s="23"/>
      <c r="M90" s="50"/>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24">
        <f>IF(ISBLANK(F90),0,IF(E90="Excess (+)",ROUND(BA89+(BA89*F90),2),IF(E90="Less (-)",ROUND(BA89+(BA89*F90*(-1)),2),IF(E90="At Par",BA89,0))))</f>
        <v>0</v>
      </c>
      <c r="BB90" s="51">
        <f>ROUND(BA90,0)</f>
        <v>0</v>
      </c>
      <c r="BC90" s="52" t="str">
        <f>SpellNumber($E$2,BB90)</f>
        <v>INR Zero Only</v>
      </c>
      <c r="IE90" s="84"/>
      <c r="IF90" s="84"/>
      <c r="IG90" s="84"/>
      <c r="IH90" s="84"/>
      <c r="II90" s="84"/>
    </row>
    <row r="91" spans="1:243" s="83" customFormat="1" ht="33.75" customHeight="1">
      <c r="A91" s="35" t="s">
        <v>48</v>
      </c>
      <c r="B91" s="35"/>
      <c r="C91" s="86" t="str">
        <f>SpellNumber($E$2,BB90)</f>
        <v>INR Zero Only</v>
      </c>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IE91" s="84"/>
      <c r="IF91" s="84"/>
      <c r="IG91" s="84"/>
      <c r="IH91" s="84"/>
      <c r="II91" s="84"/>
    </row>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2" ht="15"/>
    <row r="283" ht="15"/>
    <row r="285" ht="15"/>
    <row r="286" ht="15"/>
    <row r="287" ht="15"/>
    <row r="288" ht="15"/>
    <row r="289" ht="15"/>
    <row r="290" ht="15"/>
    <row r="291" ht="15"/>
    <row r="293" ht="15"/>
    <row r="295" ht="15"/>
    <row r="296" ht="15"/>
    <row r="297" ht="15"/>
    <row r="298" ht="15"/>
    <row r="299" ht="15"/>
    <row r="300" ht="15"/>
    <row r="301" ht="15"/>
    <row r="303" ht="15"/>
    <row r="304" ht="15"/>
    <row r="305" ht="15"/>
    <row r="307" ht="15"/>
    <row r="309" ht="15"/>
    <row r="310" ht="15"/>
    <row r="311" ht="15"/>
    <row r="312" ht="15"/>
    <row r="313" ht="15"/>
    <row r="316" ht="15"/>
    <row r="317" ht="15"/>
    <row r="319" ht="15"/>
    <row r="321" ht="15"/>
    <row r="323" ht="15"/>
    <row r="324" ht="15"/>
    <row r="325" ht="15"/>
    <row r="326" ht="15"/>
    <row r="328" ht="15"/>
    <row r="329" ht="15"/>
    <row r="330" ht="15"/>
    <row r="331" ht="15"/>
    <row r="332" ht="15"/>
    <row r="334" ht="15"/>
    <row r="335" ht="15"/>
    <row r="336" ht="15"/>
    <row r="338" ht="15"/>
    <row r="339" ht="15"/>
    <row r="341" ht="15"/>
    <row r="342" ht="15"/>
    <row r="343" ht="15"/>
    <row r="344" ht="15"/>
    <row r="345" ht="15"/>
    <row r="347" ht="15"/>
    <row r="348" ht="15"/>
    <row r="349" ht="15"/>
    <row r="350" ht="15"/>
    <row r="351" ht="15"/>
    <row r="353" ht="15"/>
    <row r="354" ht="15"/>
    <row r="355" ht="15"/>
    <row r="356" ht="15"/>
    <row r="357" ht="15"/>
    <row r="358" ht="15"/>
    <row r="359" ht="15"/>
    <row r="360" ht="15"/>
    <row r="362" ht="15"/>
    <row r="363" ht="15"/>
    <row r="364" ht="15"/>
    <row r="365" ht="15"/>
    <row r="366" ht="15"/>
    <row r="367" ht="15"/>
    <row r="368" ht="15"/>
    <row r="369" ht="15"/>
    <row r="372" ht="15"/>
    <row r="373" ht="15"/>
    <row r="374" ht="15"/>
    <row r="375" ht="15"/>
    <row r="376" ht="15"/>
    <row r="377" ht="15"/>
    <row r="378" ht="15"/>
    <row r="379" ht="15"/>
    <row r="380" ht="15"/>
    <row r="381" ht="15"/>
    <row r="382" ht="15"/>
    <row r="384" ht="15"/>
    <row r="385" ht="15"/>
    <row r="387" ht="15"/>
    <row r="390" ht="15"/>
    <row r="391" ht="15"/>
    <row r="392" ht="15"/>
    <row r="393" ht="15"/>
    <row r="395" ht="15"/>
    <row r="397" ht="15"/>
    <row r="398" ht="15"/>
    <row r="400" ht="15"/>
    <row r="401" ht="15"/>
    <row r="402" ht="15"/>
    <row r="403" ht="15"/>
    <row r="406" ht="15"/>
    <row r="407" ht="15"/>
    <row r="408" ht="15"/>
    <row r="410" ht="15"/>
    <row r="411" ht="15"/>
    <row r="413" ht="15"/>
    <row r="414" ht="15"/>
    <row r="415" ht="15"/>
    <row r="418" ht="15"/>
    <row r="419" ht="15"/>
    <row r="420" ht="15"/>
    <row r="421" ht="15"/>
    <row r="422" ht="15"/>
    <row r="423" ht="15"/>
    <row r="424" ht="15"/>
    <row r="426" ht="15"/>
    <row r="427" ht="15"/>
    <row r="428" ht="15"/>
    <row r="429" ht="15"/>
    <row r="431" ht="15"/>
    <row r="432" ht="15"/>
    <row r="433" ht="15"/>
    <row r="434" ht="15"/>
    <row r="435" ht="15"/>
    <row r="438" ht="15"/>
    <row r="439" ht="15"/>
    <row r="440" ht="15"/>
    <row r="441" ht="15"/>
    <row r="442" ht="15"/>
    <row r="443" ht="15"/>
    <row r="444" ht="15"/>
    <row r="446" ht="15"/>
    <row r="447" ht="15"/>
    <row r="449" ht="15"/>
    <row r="451" ht="15"/>
    <row r="452" ht="15"/>
    <row r="453" ht="15"/>
    <row r="454" ht="15"/>
    <row r="455" ht="15"/>
    <row r="456" ht="15"/>
    <row r="458" ht="15"/>
    <row r="459" ht="15"/>
    <row r="460" ht="15"/>
    <row r="461" ht="15"/>
    <row r="462" ht="15"/>
    <row r="463" ht="15"/>
    <row r="464" ht="15"/>
    <row r="465" ht="15"/>
    <row r="467" ht="15"/>
    <row r="469" ht="15"/>
    <row r="470" ht="15"/>
    <row r="471" ht="15"/>
    <row r="472" ht="15"/>
    <row r="473" ht="15"/>
    <row r="474" ht="15"/>
    <row r="476" ht="15"/>
    <row r="478" ht="15"/>
    <row r="479" ht="15"/>
    <row r="480" ht="15"/>
    <row r="483" ht="15"/>
    <row r="484" ht="15"/>
    <row r="485" ht="15"/>
    <row r="487" ht="15"/>
    <row r="488" ht="15"/>
    <row r="490" ht="15"/>
    <row r="491" ht="15"/>
    <row r="492" ht="15"/>
  </sheetData>
  <sheetProtection password="D850" sheet="1"/>
  <autoFilter ref="A11:BC88"/>
  <mergeCells count="30">
    <mergeCell ref="D80:BC80"/>
    <mergeCell ref="D72:BC72"/>
    <mergeCell ref="D61:BC61"/>
    <mergeCell ref="D64:BC64"/>
    <mergeCell ref="D66:BC66"/>
    <mergeCell ref="D68:BC68"/>
    <mergeCell ref="D75:BC75"/>
    <mergeCell ref="D77:BC77"/>
    <mergeCell ref="D46:BC46"/>
    <mergeCell ref="D22:BC22"/>
    <mergeCell ref="D25:BC25"/>
    <mergeCell ref="D32:BC32"/>
    <mergeCell ref="D43:BC43"/>
    <mergeCell ref="D52:BC52"/>
    <mergeCell ref="A1:L1"/>
    <mergeCell ref="A4:BC4"/>
    <mergeCell ref="A5:BC5"/>
    <mergeCell ref="A6:BC6"/>
    <mergeCell ref="A7:BC7"/>
    <mergeCell ref="B8:BC8"/>
    <mergeCell ref="C91:BC91"/>
    <mergeCell ref="A9:BC9"/>
    <mergeCell ref="D14:BC14"/>
    <mergeCell ref="D13:BC13"/>
    <mergeCell ref="D38:BC38"/>
    <mergeCell ref="D36:BC36"/>
    <mergeCell ref="D40:BC40"/>
    <mergeCell ref="D20:BC20"/>
    <mergeCell ref="D17:BC17"/>
    <mergeCell ref="D85:BC85"/>
  </mergeCells>
  <conditionalFormatting sqref="F78:F79">
    <cfRule type="expression" priority="1" dxfId="1" stopIfTrue="1">
      <formula>LEN(TRIM(F78))=0</formula>
    </cfRule>
    <cfRule type="expression" priority="2" dxfId="0" stopIfTrue="1">
      <formula>LEN(TRIM(F78))&gt;0</formula>
    </cfRule>
  </conditionalFormatting>
  <dataValidations count="21">
    <dataValidation type="list" allowBlank="1" showErrorMessage="1" sqref="D13:D14 K15:K16 D80 K18:K19 D17 D20 K23:K24 D22 K26:K31 D25 K33:K35 D32 K37 D36 K39 D38 K41:K42 D40 K44:K45 D43 K47:K51 D46 D52 K62:K63 D61 K65 D64 K67 D66 K69:K71 D68 K73:K74 D72 K76 D75 K78:K79 D77 K81:K84 K86:K88 D85 K21 K53:K6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3:H24 G26:H31 G33:H35 G37:H37 G39:H39 G41:H42 G44:H45 G47:H51 G62:H63 G65:H65 G67:H67 G69:H71 G73:H74 G76:H76 G78:H79 G81:H84 G86:H88 G21:H21 G53:H60">
      <formula1>0</formula1>
      <formula2>999999999999999</formula2>
    </dataValidation>
    <dataValidation allowBlank="1" showInputMessage="1" showErrorMessage="1" promptTitle="Addition / Deduction" prompt="Please Choose the correct One" sqref="J15:J16 J18:J19 J23:J24 J26:J31 J33:J35 J37 J39 J41:J42 J44:J45 J47:J51 J62:J63 J65 J67 J69:J71 J73:J74 J76 J78:J79 J81:J84 J86:J88 J21 J53:J60">
      <formula1>0</formula1>
      <formula2>0</formula2>
    </dataValidation>
    <dataValidation type="list" showErrorMessage="1" sqref="I15:I16 I18:I19 I23:I24 I26:I31 I33:I35 I37 I39 I41:I42 I44:I45 I47:I51 I62:I63 I65 I67 I69:I71 I73:I74 I76 I78:I79 I81:I84 I86:I88 I21 I53:I6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3:O24 N26:O31 N33:O35 N37:O37 N39:O39 N41:O42 N44:O45 N47:O51 N62:O63 N65:O65 N67:O67 N69:O71 N73:O74 N76:O76 N78:O79 N81:O84 N86:O88 N21:O21 N53:O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3:R24 R26:R31 R33:R35 R37 R39 R41:R42 R44:R45 R47:R51 R62:R63 R65 R67 R69:R71 R73:R74 R76 R78:R79 R81:R84 R86:R88 R21 R53:R6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3:Q24 Q26:Q31 Q33:Q35 Q37 Q39 Q41:Q42 Q44:Q45 Q47:Q51 Q62:Q63 Q65 Q67 Q69:Q71 Q73:Q74 Q76 Q78:Q79 Q81:Q84 Q86:Q88 Q21 Q53:Q6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3:M24 M26:M31 M33:M35 M37 M39 M41:M42 M44:M45 M47:M51 M62:M63 M65 M67 M69:M71 M73:M74 M76 M78:M79 M81:M84 M86:M88 M21 M53:M60">
      <formula1>0</formula1>
      <formula2>999999999999999</formula2>
    </dataValidation>
    <dataValidation type="decimal" allowBlank="1" showInputMessage="1" showErrorMessage="1" promptTitle="Quantity" prompt="Please enter the Quantity for this item. " errorTitle="Invalid Entry" error="Only Numeric Values are allowed. " sqref="D47:D51 D15:D16 D18:D19 D23:D24 D26:D31 D33:D35 D37 D39 D67 D69 D41:D42 D44:D45 D62:D63 D65 D21 D53:D6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19 F23:F24 F26:F31 F33:F35 F21">
      <formula1>0</formula1>
      <formula2>999999999999999</formula2>
    </dataValidation>
    <dataValidation type="list" allowBlank="1" showInputMessage="1" showErrorMessage="1" sqref="L81 L82 L83 L84 L85 L86 L13 L14 L15 L16 L17 L18 L19 L20 L21 L22 L23 L24 L25 L26 L27 L28 L29 L30 L31 L32 L33 L34 L35 L36 L37 L38 L39 L40 L41 L42 L43 L44 L45 L46 L47 L48 L49 L50 L51 L52 L53 L54 L55 L56 L57 L58 L59 L60 L61 L62 L63 L64 L65 L66 L67 L68 L69 L70 L71 L72 L73 L74 L75 L76 L77 L78 L79 L80 L88 L87">
      <formula1>"INR"</formula1>
    </dataValidation>
    <dataValidation allowBlank="1" showInputMessage="1" showErrorMessage="1" promptTitle="Units" prompt="Please enter Units in text" sqref="E37 E39 E41:E42 E44:E45 E47:E51 E62:E63 E65 E67 E69 E53:E60"/>
    <dataValidation allowBlank="1" showInputMessage="1" showErrorMessage="1" promptTitle="Item Description" prompt="Please enter Item Description in text" sqref="B36:B39 B42 B45:B47 B54:B70"/>
    <dataValidation allowBlank="1" showInputMessage="1" showErrorMessage="1" promptTitle="Itemcode/Make" prompt="Please enter text" sqref="C14:C88">
      <formula1>0</formula1>
      <formula2>0</formula2>
    </dataValidation>
    <dataValidation type="decimal" allowBlank="1" showInputMessage="1" showErrorMessage="1" errorTitle="Invalid Entry" error="Only Numeric Values are allowed. " sqref="A14:A8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0">
      <formula1>0</formula1>
      <formula2>99.9</formula2>
    </dataValidation>
    <dataValidation type="list" allowBlank="1" showErrorMessage="1" sqref="E90">
      <formula1>"Select,Excess (+),Less (-)"</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0">
      <formula1>IF(E90="Select",-1,IF(E90="At Par",0,0))</formula1>
      <formula2>IF(E90="Select",-1,IF(E90="At Par",0,0.99))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7" t="s">
        <v>49</v>
      </c>
      <c r="F6" s="97"/>
      <c r="G6" s="97"/>
      <c r="H6" s="97"/>
      <c r="I6" s="97"/>
      <c r="J6" s="97"/>
      <c r="K6" s="97"/>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2023-06-07T11:22:42Z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