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'BoQ1'!$A$1:$BC$129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<sst xmlns="http://schemas.openxmlformats.org/spreadsheetml/2006/main" count="1015" uniqueCount="283">
  <si>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</si>
  <si>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</si>
  <si>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</si>
  <si>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</si>
  <si>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</si>
  <si>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</si>
  <si>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</si>
  <si>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</si>
  <si>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</si>
  <si>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</si>
  <si>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</si>
  <si>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</si>
  <si>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</si>
  <si>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</si>
  <si>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</si>
  <si>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</si>
  <si>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</si>
  <si>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</si>
  <si>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</si>
  <si>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</si>
  <si>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</si>
  <si>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</si>
  <si>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</si>
  <si>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</si>
  <si>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</si>
  <si>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</si>
  <si>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</si>
  <si>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</si>
  <si>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</si>
  <si>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</si>
  <si>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</si>
  <si>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</si>
  <si>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</si>
  <si>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</si>
  <si>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</si>
  <si>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</si>
  <si>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</si>
  <si>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</si>
  <si>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</si>
  <si>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</si>
  <si>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</si>
  <si>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</si>
  <si>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</si>
  <si>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</si>
  <si>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</si>
  <si>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</si>
  <si>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</si>
  <si>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</si>
  <si>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</si>
  <si>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</si>
  <si>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</si>
  <si>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</si>
  <si>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</si>
  <si>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</si>
  <si>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</si>
  <si>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Tender Inviting Authority: Superintending Engineer, IWD IIT Kanpur</t>
  </si>
  <si>
    <t>Name of Work: Providing and fixing Electrical Installation work including laying of cable from substation no 1 to panel alongwith wiring and dedicated earthing for safety test room and 3M Chamber/CR/AR in TA-202 at IIT Kanpur</t>
  </si>
  <si>
    <t>Contract No:   113 /Elect/21-22/863             Dated: 23.03.2022</t>
  </si>
  <si>
    <t>Wiring for light point/ fan point/ exhaust fan point/ call bell point with 1.5 sq.mm FRLS PVC insulated copper conductor single core cable in surface / recessed steel conduit, with modular switch, modular plate, suitable GI box and earthing the point with 1.5 sq.mm. FRLS PVC insulated copper conductor single core cable etc as required.</t>
  </si>
  <si>
    <t>Group C</t>
  </si>
  <si>
    <t>Supplying and drawing following sizes of FRLS PVC insulated copper conductor, single core cable in the existing surface/ recessed steel/ PVC conduit/ PVC truncking as required.</t>
  </si>
  <si>
    <t>3 x 1.5 sq. mm</t>
  </si>
  <si>
    <t>3 x 2.5 sq. mm</t>
  </si>
  <si>
    <t>3 x 4 sq. mm</t>
  </si>
  <si>
    <t>3 x 6 sq. mm</t>
  </si>
  <si>
    <t>3 x 10 sq. mm</t>
  </si>
  <si>
    <t>3 x 16 sq. mm</t>
  </si>
  <si>
    <t>Wiring for circuit/ submain wiring alongwith earth wire with the following sizes of FRLS PVC insulated copper conductor, single core cable in surface/ recessed steel conduit as required.</t>
  </si>
  <si>
    <t>4 X 16 sq. mm + 2 X 6 sq. mm earth wire</t>
  </si>
  <si>
    <t xml:space="preserve">Supplying and fixing of following sizes of steel conduit along with accessories in surface/recess including painting in case of surface conduit, or cutting the wall and making good the same in case of recessed conduit as required.
</t>
  </si>
  <si>
    <t>20 mm</t>
  </si>
  <si>
    <t>25 mm</t>
  </si>
  <si>
    <t>32 mm</t>
  </si>
  <si>
    <t>Supplying and installation of  Recess/ Surface mounting LED luminaire equipped with CRCA powder coating housing, anti glare polycarbonate diffuser with energy efficient electronic driver with following features:-         Suitable for operating voltage and frequency: 130-300 Va.c, 50 Hz.; wattage not more than 36 Watts;Output lumens not less than 100 lm/watt; CCT 6500K; Dimension in mm (600X600); Nominal surge protection 2.5 kV;Power factor not less than 0.95; Minimum IP protection  20;</t>
  </si>
  <si>
    <t>Supplying and fixing extra down rod of 10 cm length G.I. pipe, 15 mm dia, heavy gauge including painting etc. as required. (Note : More than 5 cm length shall be rounded to the nearest 10 cm and 5 cm or less shall be ignored)</t>
  </si>
  <si>
    <t>Supplying and fixing following size of steel flexible pipe alongwith the accessories on surface etc. as reqd.</t>
  </si>
  <si>
    <t xml:space="preserve">20 mm </t>
  </si>
  <si>
    <t xml:space="preserve">25 mm </t>
  </si>
  <si>
    <t>Supplying and fixing fan hook incuding cutting the slab and fixing with the reinforcement and making damage, painting etc. complete as reqd.</t>
  </si>
  <si>
    <t>Supply, Installation, testing &amp; commissioning of AC ceiling fan of following sweep  220 volts  without  regulator I/c wiring the down rods of standard length up to 30 cm with 1.5 sq.mm. PVC insulated copper conductor single core cable etc as reqd.</t>
  </si>
  <si>
    <t xml:space="preserve"> 1200 mm </t>
  </si>
  <si>
    <t>Supplying and fixing two module stepped type electronic fan regulator on the existing modular plate switch box including connections but excluding modular plate etc. as required.</t>
  </si>
  <si>
    <t>Supplying and fixing modular blanking plate on the existing modular plate &amp; switch box excluding modular plate as required.</t>
  </si>
  <si>
    <t>Supplying and fixing following way, horizontal type three pole and neutral, sheet steel, MCB distribution board, 415 volts, on surface/ recess, complete with tinned copper bus bar, neutral bus bar, earth bar, din bar, interconnections, powder painted including earthing etc. as required. (But without MCB/RCCB/Isolator)</t>
  </si>
  <si>
    <t>8 way (4 + 24), Double door</t>
  </si>
  <si>
    <t>Supplying and fixing of following ways surface/ recess mounting, vertical type, 415 volts, TPN MCB distribution board of sheet steel, dust protected, duly powder painted, inclusive of 200 amps tinned copper bus bar, common neutral link, earth bar, din bar for mounting MCB's (but without MCB's and incomer ) as required . (Note : Vertical type MCB TPDB is normally used where 3 phase outlets are required.) and should have provision for MCCB as incomer.</t>
  </si>
  <si>
    <t>12 way (4 + 36), Double door</t>
  </si>
  <si>
    <t>Supplying and fixing 5 A to 32 A rating, 240/415 volts, 10 kA,  "C" curve, miniature circuit breaker suitable for inductive load of following poles in the existing MCB DB complete with connections, testing and commissioning etc. as required.</t>
  </si>
  <si>
    <t>Single pole</t>
  </si>
  <si>
    <t xml:space="preserve">Double pole </t>
  </si>
  <si>
    <t xml:space="preserve">Triple pole </t>
  </si>
  <si>
    <t>Supplying and fixing 40 amps to 63 amps rating, 240/415 volts, "C" curve, miniature circuit breaker suitable for inductive load of following poles in the existing MCB DB complete with connections, testing and commissioning etc. as required.</t>
  </si>
  <si>
    <t>Double Pole</t>
  </si>
  <si>
    <t>Triple pole</t>
  </si>
  <si>
    <t>Providing and fixing following rating and breaking capacity and pole MCCB with thermomagnetic release and terminal spreaders in existing cubical panel board including drilling holes in cubical panel, making connections, etc. as reuired.</t>
  </si>
  <si>
    <t>100 A, 16 KA, TPMCCB</t>
  </si>
  <si>
    <t>125 A, 16 KA, TPMCCB</t>
  </si>
  <si>
    <t>Supplying and fixing Cable End Box suitable for triple pole and neutral, sheet steel, vertical MCB distribution board, 415 Volts, on surface/ recess, complete with testing and commissioning etc. as required.</t>
  </si>
  <si>
    <t>Supplying and fixing copper tube/ reducer/ lug terminals suitable for following size of conductor.</t>
  </si>
  <si>
    <t>6/ 10/ 16 Sq mm</t>
  </si>
  <si>
    <t>Supplying and fixing DP/TP sheet steel enclosure on surface/ recess along with 25/32/40/63 A 240/415 V "C" curve DP/TP MCB complete with connections, testing and commissioning etc. as required.</t>
  </si>
  <si>
    <r>
      <t xml:space="preserve">Supplying and fixing following rating, double pole, (single phase and neutral), 240 V, residual current circuit breaker (RCCB), having a sensitivity current </t>
    </r>
    <r>
      <rPr>
        <sz val="12"/>
        <rFont val="Arial Narrow"/>
        <family val="2"/>
      </rPr>
      <t>30 mA</t>
    </r>
    <r>
      <rPr>
        <sz val="12"/>
        <color indexed="8"/>
        <rFont val="Arial Narrow"/>
        <family val="2"/>
      </rPr>
      <t xml:space="preserve"> in the existing MCB DB complete with connections, testing and commissioning etc. as required.</t>
    </r>
  </si>
  <si>
    <t xml:space="preserve">40 Amp </t>
  </si>
  <si>
    <t xml:space="preserve">63 Amp </t>
  </si>
  <si>
    <r>
      <t xml:space="preserve">Supplying and fixing following rating, four pole, (Three phase and neutral), 415 V, residual current circuit breaker (RCCB), having a sensitivity current </t>
    </r>
    <r>
      <rPr>
        <sz val="12"/>
        <rFont val="Arial Narrow"/>
        <family val="2"/>
      </rPr>
      <t>30 mA</t>
    </r>
    <r>
      <rPr>
        <sz val="12"/>
        <color indexed="8"/>
        <rFont val="Arial Narrow"/>
        <family val="2"/>
      </rPr>
      <t xml:space="preserve"> in the existing MCB DB complete with connections, testing and commissioning etc. as required.</t>
    </r>
  </si>
  <si>
    <t xml:space="preserve">Providing and fixing DLP plastic trunking of size 105 mm x 50 mm without cover on surface as reqd. </t>
  </si>
  <si>
    <t>DLP Trunking</t>
  </si>
  <si>
    <t>Flexible cover 85 mm</t>
  </si>
  <si>
    <t xml:space="preserve">End cap </t>
  </si>
  <si>
    <t>Internal angle.</t>
  </si>
  <si>
    <t>External angle</t>
  </si>
  <si>
    <t xml:space="preserve">Flat angle </t>
  </si>
  <si>
    <t>cover joint</t>
  </si>
  <si>
    <t>Base joint</t>
  </si>
  <si>
    <t>6/8 Modules clip on frame  with finishing plate for 85 mm cover</t>
  </si>
  <si>
    <t xml:space="preserve">Modular 6/10 amps switch on the existing modular plate &amp; switch box / channel including connection. </t>
  </si>
  <si>
    <t xml:space="preserve">Modular 5/6 amps socket on the existing moudular plate &amp; switch box including connection. </t>
  </si>
  <si>
    <t xml:space="preserve">Modular 16A/20 amps switch on the existing modular plate &amp; switch box / channel including connection. </t>
  </si>
  <si>
    <t xml:space="preserve">Modular 6/16 amps multi socket on the existing moudular plate &amp; switch box including connection. </t>
  </si>
  <si>
    <t>Supplying, installation DLP mini- trunking 32mm x 20mm and accessories white-system with independent cover- without central partion etc. as reqd.</t>
  </si>
  <si>
    <t>Mini- trunking</t>
  </si>
  <si>
    <t>End cap left or right</t>
  </si>
  <si>
    <t>Internal/ external angle</t>
  </si>
  <si>
    <t>Flat junction</t>
  </si>
  <si>
    <t>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t>
  </si>
  <si>
    <t>Supplying and fixing 30 A, 415 V, TPN Industrial type socket outlet, with 4 pole and earth, metal enclosed plug top alongwith 30 A "C" curve, TPMCB, in sheet steel enclosure, on surface or in recess, with chained metal cover for the socket out let and complete with connections, testing and commissioning etc. as required.</t>
  </si>
  <si>
    <t>Dismantling the old old conduit pipe, wooden batten of all sizes from surface/ recessed and making good the damages i/c filling the holes of the surface etc. as reqd. and depositing it in sectional store.</t>
  </si>
  <si>
    <t>Dismantling, disconnecting old damaged unserviceable fl fitting/ exhaust fan/ ceiling fan/ bulkhead fitting with bracket etc. as reqd. and depositing in sectional store.</t>
  </si>
  <si>
    <t>Dismantling damaged DB/TPN Switches/ loose wire boxes along with all accessories and depositing the same in the store as req</t>
  </si>
  <si>
    <t>Dismantling of switch / socket /regulator  etc. with wooden board and depositing in sectional store.as reqd.</t>
  </si>
  <si>
    <t>Chemical earthing with copper bonded earth electrode 50 mm dia X 3 mtr. Length including earth enchancing compound ( Jam fill quality product) and PIT cover for earthing pit etc. as reqd.</t>
  </si>
  <si>
    <t>Earthing with copper earth plate 600 mm X 600 mm X 3 mm thick including accessories, and providing masonry enclosure with cover plate having locking arrangement and watering pipe
of 2.7 metre long etc. with charcoal/ coke and salt as required.</t>
  </si>
  <si>
    <t>Providing and fixing 25 mm X 5 mm copper strip in 40 mm dia G.I. pipe from earth electrode including connection with brass nut, bolt, spring, washer excavation and re-filling etc. as required.</t>
  </si>
  <si>
    <t>Providing and fixing 25 mm X 5 mm copper strip on surface or in recess for connections etc. as required.</t>
  </si>
  <si>
    <t xml:space="preserve">Laying of optical fiber cable/UTP cable enhanced cat 5/cat 6 cable in existing steel conduit pipe/GI pipe/ raceway / RCC pipe/hdpe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</si>
  <si>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</si>
  <si>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Supplying and making end termination with brass compression gland and aluminium lugs for following size of PVC insulated and PVC sheathed / XLPE aluminium conductor cable of 1.1 KV grade as required.</t>
  </si>
  <si>
    <t>3½ X 50 sq. mm (35mm)</t>
  </si>
  <si>
    <t>3½ X 70 sq. mm (38mm)</t>
  </si>
  <si>
    <t>3½ X 400 sq. mm (82mm)</t>
  </si>
  <si>
    <t xml:space="preserve">Supplying of PVC insulated, PVC sheathed XLPE aluminium conductor armored cable of  Following size, 1.1 KV grade, etc. as required [conforming to I.S-1554/1/88].  </t>
  </si>
  <si>
    <t xml:space="preserve">3½ X 50 sq. mm </t>
  </si>
  <si>
    <t xml:space="preserve">3½ X 70 sq. mm </t>
  </si>
  <si>
    <t xml:space="preserve">3½ X 400 sq. mm </t>
  </si>
  <si>
    <t xml:space="preserve">Laying of PVC insulated, PVC sheathed XLPE aluminium conductor armored cable of  Following size, 1.1 KV grade , direct in ground including excavation, sand cushioning, protective covering and refilling the trench etc. as required. </t>
  </si>
  <si>
    <t>Above 35 sq. mm and upto 95 sq. mm</t>
  </si>
  <si>
    <t>Above 185 sq. mm and upto 400 sq. mm</t>
  </si>
  <si>
    <t>Laying of one number additional PVC insulated and PVC sheathed / XLPE power cable of 1.1 KV grade of following size direct in ground in the same trench in one tier horizontal formation including excavation, sand cushioning, protective covering and refilling the trench etc as required.</t>
  </si>
  <si>
    <t>Laying of one number PVC insulated and PVC sheathed / XLPE power cable of 1.1 KV grade of following size in the existing RCC/ HUME/ METAL pipe as required.</t>
  </si>
  <si>
    <t>Laying and fixing of one number PVC insulated and PVC sheathed / XLPE power cable of 1.1 KV grade of following size on wall surface as required.</t>
  </si>
  <si>
    <t>Above 35 sq. mm and upto 95 sq. mm (clamped with 25x3mm MS flat clamp)</t>
  </si>
  <si>
    <t>Above 185 sq. mm and upto 400 sq. mm (clamped with 40x3mm MS flat clamp)
Details of cost for 100 Metres</t>
  </si>
  <si>
    <t>Supplying and installing following size of perforated Hot Dipped Galvanised Iron cable tray (Galvanisation thickness not less than 50 microns) with perforation not more than 17.5%, in convenient sections, joined with connectors, suspended from the ceiling with G.I. suspenders including G.I. bolts &amp; nuts, etc. as required.</t>
  </si>
  <si>
    <t>100 mm width X 50 mm depth X 1.6 mm thickness</t>
  </si>
  <si>
    <t>Supplying and installing following size of perforated Hot Dipped Galvanised Iron cable tray "bends" (galvanisation not less than 50 microns) with perforation not more than 17.5%, in convenient sections, joined with connectors, suspended from the ceiling with G.I. suspenders including G.I. bolts &amp; nuts, etc.
as required.</t>
  </si>
  <si>
    <t>Supplying and installing following size of perforated Hot Dipped Galvanised Iron cable tray "Tee" (galvanisation not less than 50 microns) with perforation not more than 17.5%, in convenient sections, joined with connectors, suspended from the ceiling with G.I. suspenders including G.I. bolts &amp; nuts, etc. as required.</t>
  </si>
  <si>
    <t>Providing, laying and fixing following dia G.I. pipe (medium class) in ground complete with G.I. fittings including trenching (75 cm deep)and re-filling etc as required</t>
  </si>
  <si>
    <t>50 mm dia</t>
  </si>
  <si>
    <t>150 mm dia</t>
  </si>
  <si>
    <t>Design, Fabrication, Supplying, testing &amp; commissioning of front operated cubicle type compartmentalised, front access free standing, dust and vermin proof (IP 42) main switch board panel suitable for use at 415 volt, 3 phase, 4 wire, 50 hertz system suitable for fault level of required value symmetrical at 415 volts, made out of 2mm thick CRCA MS sheet with hinged, gasketed  (metal based neoprene) and lockable doors having structural reinforcement with suitable angle/channel/ T/ Flat/ sections including 3 mm thick gland plates on top and bottom and  lifting hooks and  GI earth strip of required size with 2 nos. earthing terminal and powder coated paint finish of approved shade over metalsurface cleaned and treated with seven tank process complete with frame duly erection in ground and interconnection with copper conductor etc. as specification, as complete as required as below.</t>
  </si>
  <si>
    <r>
      <rPr>
        <b/>
        <sz val="10"/>
        <color indexed="8"/>
        <rFont val="Arial Narrow"/>
        <family val="2"/>
      </rPr>
      <t>Incoming</t>
    </r>
    <r>
      <rPr>
        <sz val="10"/>
        <color indexed="8"/>
        <rFont val="Arial Narrow"/>
        <family val="2"/>
      </rPr>
      <t xml:space="preserve">
(a) 630 amp, 4P, 36KA, 50HZ, 415V, AC MCCB with microprocessor release(Integral overload, short circuit, earth fault, overvoltage protection, and neutral protection) with Panel mounted smart energy meter with suitable CT’’s supporting wifi &amp; LAN communication protocol, all site settable. = 01 Nos.
</t>
    </r>
    <r>
      <rPr>
        <b/>
        <sz val="10"/>
        <color indexed="8"/>
        <rFont val="Arial Narrow"/>
        <family val="2"/>
      </rPr>
      <t>Bus Bar</t>
    </r>
    <r>
      <rPr>
        <sz val="10"/>
        <color indexed="8"/>
        <rFont val="Arial Narrow"/>
        <family val="2"/>
      </rPr>
      <t xml:space="preserve">   
Electrolytic high conductivity aluminium, three phase and neutral busbars rated at 800 amps having a maximum current density of 100 A/sq cm suitable to with stand symmetrical fault level of 35 kA. at 415 Volts. The Neutral busbar is to be of 100% capacity.
</t>
    </r>
    <r>
      <rPr>
        <b/>
        <sz val="10"/>
        <color indexed="8"/>
        <rFont val="Arial Narrow"/>
        <family val="2"/>
      </rPr>
      <t>Outgoing</t>
    </r>
    <r>
      <rPr>
        <sz val="10"/>
        <color indexed="8"/>
        <rFont val="Arial Narrow"/>
        <family val="2"/>
      </rPr>
      <t xml:space="preserve">
(a) 125 amps, 4P, 36KA, 50HZ, 415V, AC MCCB with thermal magnetic based releases for O/C &amp; S/C protection   =  09 Nos., 
(b) 63 Amp TPN MCB- 2nos.,                                                  (c) 32 Amp TPN CB- 2nos.                                                                                             
(d) Earthing studs 2 Nos
(e) Danger plate – 01 Nos                                                            </t>
    </r>
    <r>
      <rPr>
        <b/>
        <sz val="10"/>
        <color indexed="8"/>
        <rFont val="Arial Narrow"/>
        <family val="2"/>
      </rPr>
      <t>Metering</t>
    </r>
    <r>
      <rPr>
        <sz val="10"/>
        <color indexed="8"/>
        <rFont val="Arial Narrow"/>
        <family val="2"/>
      </rPr>
      <t xml:space="preserve">
(a) Digital Multi-function meter - 09 Nos with accuracy class 0.5 and measuring parameters V, A, F, PF, kW, kVA, kWh/kVAh on all outgoing feeders of capacity 125 A. 
(b) RYB indicating lamp                                          
(c) Suitable CT's</t>
    </r>
    <r>
      <rPr>
        <b/>
        <sz val="10"/>
        <color indexed="8"/>
        <rFont val="Arial Narrow"/>
        <family val="2"/>
      </rPr>
      <t xml:space="preserve">
</t>
    </r>
    <r>
      <rPr>
        <sz val="10"/>
        <color indexed="8"/>
        <rFont val="Arial Narrow"/>
        <family val="2"/>
      </rPr>
      <t xml:space="preserve">
</t>
    </r>
  </si>
  <si>
    <t>Providing brick work (in width 225 mm or more) with F.P.S.bricks of class designation 7.5 in cement mortar 1:4 (1 cement : 4 coarse sand) at all levels.</t>
  </si>
  <si>
    <t>Providing 15mm thick cement plaster of mix 1:4 (1 cement : 4 fine sand) at all levels.</t>
  </si>
  <si>
    <t>Excavation for cable trenches in soft soil, depth upto 1.2 m including dressing of sides lift upto 1.5 m, including getting out the excavated soil, refilling with sand and or good soil after laying of
cable/ pipe etc in layers of 20 cm, ramming, watering and disposal of surplus excavated soil as directed, within a lead of 50 metres.</t>
  </si>
  <si>
    <t>Point</t>
  </si>
  <si>
    <t>Metre</t>
  </si>
  <si>
    <t>Mtr.</t>
  </si>
  <si>
    <t>Mtr</t>
  </si>
  <si>
    <t>Each</t>
  </si>
  <si>
    <t>Nos.</t>
  </si>
  <si>
    <t>Each.</t>
  </si>
  <si>
    <t>each</t>
  </si>
  <si>
    <t>cum</t>
  </si>
  <si>
    <t>sq m</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</si>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</sst>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8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color indexed="8"/>
      <name val="Arial Narrow"/>
      <family val="2"/>
    </font>
    <font>
      <sz val="12"/>
      <color indexed="8"/>
      <name val="Calibri"/>
      <family val="2"/>
    </font>
    <font>
      <sz val="12"/>
      <name val="Arial Narrow"/>
      <family val="2"/>
    </font>
    <font>
      <sz val="11"/>
      <color indexed="8"/>
      <name val="Arial Narrow"/>
      <family val="2"/>
    </font>
    <font>
      <sz val="10"/>
      <color indexed="8"/>
      <name val="Arial Narrow"/>
      <family val="2"/>
    </font>
    <font>
      <b/>
      <sz val="10"/>
      <color indexed="8"/>
      <name val="Arial Narrow"/>
      <family val="2"/>
    </font>
    <font>
      <sz val="10"/>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sz val="12"/>
      <color theme="1"/>
      <name val="Arial Narrow"/>
      <family val="2"/>
    </font>
    <font>
      <sz val="12"/>
      <color rgb="FF000000"/>
      <name val="Arial Narrow"/>
      <family val="2"/>
    </font>
    <font>
      <sz val="12"/>
      <color theme="1"/>
      <name val="Calibri"/>
      <family val="2"/>
    </font>
    <font>
      <sz val="11"/>
      <color theme="1"/>
      <name val="Arial Narrow"/>
      <family val="2"/>
    </font>
    <font>
      <sz val="10"/>
      <color theme="1"/>
      <name val="Arial Narrow"/>
      <family val="2"/>
    </font>
    <font>
      <sz val="10"/>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
      <left style="hair"/>
      <right style="hair"/>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09">
    <xf numFmtId="0" fontId="0" fillId="0" borderId="0" xfId="0" applyFont="1" applyAlignment="1">
      <alignment/>
    </xf>
    <xf numFmtId="0" fontId="3" fillId="0" borderId="0" xfId="57" applyNumberFormat="1" applyFont="1" applyFill="1" applyBorder="1" applyAlignment="1">
      <alignment vertical="center"/>
      <protection/>
    </xf>
    <xf numFmtId="0" fontId="69" fillId="0" borderId="0" xfId="57" applyNumberFormat="1" applyFont="1" applyFill="1" applyBorder="1" applyAlignment="1" applyProtection="1">
      <alignment vertical="center"/>
      <protection locked="0"/>
    </xf>
    <xf numFmtId="0" fontId="69"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0"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9"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9"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9"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71"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9" fillId="0" borderId="0" xfId="57" applyNumberFormat="1" applyFont="1" applyFill="1" applyAlignment="1" applyProtection="1">
      <alignment vertical="top"/>
      <protection/>
    </xf>
    <xf numFmtId="0" fontId="0" fillId="0" borderId="0" xfId="57" applyNumberFormat="1" applyFill="1">
      <alignment/>
      <protection/>
    </xf>
    <xf numFmtId="0" fontId="72" fillId="0" borderId="0" xfId="57" applyNumberFormat="1" applyFont="1" applyFill="1">
      <alignment/>
      <protection/>
    </xf>
    <xf numFmtId="0" fontId="73"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74" fillId="0" borderId="10" xfId="59" applyNumberFormat="1" applyFont="1" applyFill="1" applyBorder="1" applyAlignment="1">
      <alignment vertical="top" wrapText="1"/>
      <protection/>
    </xf>
    <xf numFmtId="0" fontId="75"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6"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pplyProtection="1">
      <alignment horizontal="right"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7" fillId="33" borderId="10" xfId="59" applyNumberFormat="1" applyFont="1" applyFill="1" applyBorder="1" applyAlignment="1" applyProtection="1">
      <alignment vertical="center" wrapText="1"/>
      <protection locked="0"/>
    </xf>
    <xf numFmtId="0" fontId="71"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8" fillId="0" borderId="11" xfId="59" applyNumberFormat="1" applyFont="1" applyFill="1" applyBorder="1" applyAlignment="1">
      <alignment vertical="top"/>
      <protection/>
    </xf>
    <xf numFmtId="10" fontId="79"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74" fillId="0" borderId="10" xfId="59"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8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70"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81" fillId="0" borderId="11" xfId="0" applyFont="1" applyFill="1" applyBorder="1" applyAlignment="1">
      <alignment horizontal="center" vertical="top"/>
    </xf>
    <xf numFmtId="0" fontId="81" fillId="0" borderId="11" xfId="0" applyFont="1" applyFill="1" applyBorder="1" applyAlignment="1">
      <alignment horizontal="justify" vertical="top" wrapText="1"/>
    </xf>
    <xf numFmtId="0" fontId="45" fillId="0" borderId="11" xfId="0" applyFont="1" applyFill="1" applyBorder="1" applyAlignment="1">
      <alignment horizontal="justify" vertical="top" wrapText="1"/>
    </xf>
    <xf numFmtId="0" fontId="81" fillId="0" borderId="11" xfId="0" applyFont="1" applyFill="1" applyBorder="1" applyAlignment="1">
      <alignment horizontal="center" vertical="top" wrapText="1"/>
    </xf>
    <xf numFmtId="173" fontId="82" fillId="0" borderId="11" xfId="0" applyNumberFormat="1" applyFont="1" applyFill="1" applyBorder="1" applyAlignment="1">
      <alignment horizontal="center" vertical="top"/>
    </xf>
    <xf numFmtId="0" fontId="82" fillId="0" borderId="11" xfId="0" applyFont="1" applyFill="1" applyBorder="1" applyAlignment="1">
      <alignment horizontal="justify" vertical="justify" wrapText="1"/>
    </xf>
    <xf numFmtId="0" fontId="83" fillId="0" borderId="11" xfId="0" applyFont="1" applyFill="1" applyBorder="1" applyAlignment="1">
      <alignment horizontal="center" vertical="top"/>
    </xf>
    <xf numFmtId="0" fontId="47" fillId="0" borderId="11" xfId="0" applyFont="1" applyFill="1" applyBorder="1" applyAlignment="1">
      <alignment horizontal="center" vertical="top" wrapText="1"/>
    </xf>
    <xf numFmtId="0" fontId="45" fillId="0" borderId="22" xfId="0" applyFont="1" applyFill="1" applyBorder="1" applyAlignment="1">
      <alignment horizontal="justify" vertical="top" wrapText="1"/>
    </xf>
    <xf numFmtId="0" fontId="47" fillId="0" borderId="11" xfId="0" applyFont="1" applyFill="1" applyBorder="1" applyAlignment="1">
      <alignment horizontal="justify" vertical="top"/>
    </xf>
    <xf numFmtId="0" fontId="47" fillId="0" borderId="11" xfId="0" applyFont="1" applyFill="1" applyBorder="1" applyAlignment="1">
      <alignment horizontal="left" vertical="top"/>
    </xf>
    <xf numFmtId="0" fontId="47" fillId="0" borderId="11" xfId="0" applyFont="1" applyFill="1" applyBorder="1" applyAlignment="1">
      <alignment horizontal="left" wrapText="1"/>
    </xf>
    <xf numFmtId="2" fontId="47" fillId="0" borderId="11" xfId="0" applyNumberFormat="1" applyFont="1" applyFill="1" applyBorder="1" applyAlignment="1">
      <alignment horizontal="center" vertical="top" wrapText="1"/>
    </xf>
    <xf numFmtId="0" fontId="47" fillId="0" borderId="11" xfId="0" applyFont="1" applyFill="1" applyBorder="1" applyAlignment="1">
      <alignment horizontal="left" vertical="top" wrapText="1"/>
    </xf>
    <xf numFmtId="0" fontId="81" fillId="0" borderId="11" xfId="0" applyFont="1" applyFill="1" applyBorder="1" applyAlignment="1">
      <alignment horizontal="justify" vertical="top"/>
    </xf>
    <xf numFmtId="0" fontId="81" fillId="0" borderId="12" xfId="0" applyFont="1" applyFill="1" applyBorder="1" applyAlignment="1">
      <alignment horizontal="justify" vertical="top" wrapText="1"/>
    </xf>
    <xf numFmtId="0" fontId="81" fillId="0" borderId="12" xfId="0" applyFont="1" applyFill="1" applyBorder="1" applyAlignment="1">
      <alignment horizontal="left" vertical="top" wrapText="1"/>
    </xf>
    <xf numFmtId="0" fontId="84" fillId="0" borderId="11" xfId="0" applyFont="1" applyFill="1" applyBorder="1" applyAlignment="1">
      <alignment horizontal="justify" vertical="top" wrapText="1"/>
    </xf>
    <xf numFmtId="0" fontId="85" fillId="0" borderId="11" xfId="0" applyFont="1" applyFill="1" applyBorder="1" applyAlignment="1">
      <alignment horizontal="left" vertical="top" wrapText="1"/>
    </xf>
    <xf numFmtId="0" fontId="47" fillId="0" borderId="11" xfId="0" applyFont="1" applyFill="1" applyBorder="1" applyAlignment="1">
      <alignment horizontal="center" vertical="top"/>
    </xf>
    <xf numFmtId="0" fontId="47" fillId="0" borderId="11" xfId="0" applyFont="1" applyFill="1" applyBorder="1" applyAlignment="1">
      <alignment horizontal="justify" vertical="top" wrapText="1"/>
    </xf>
    <xf numFmtId="2" fontId="3" fillId="0" borderId="11" xfId="59" applyNumberFormat="1" applyFont="1" applyFill="1" applyBorder="1" applyAlignment="1">
      <alignment horizontal="center" vertical="top"/>
      <protection/>
    </xf>
    <xf numFmtId="0" fontId="45" fillId="0" borderId="11" xfId="0" applyFont="1" applyFill="1" applyBorder="1" applyAlignment="1">
      <alignment horizontal="center" vertical="top" wrapText="1"/>
    </xf>
    <xf numFmtId="2" fontId="81" fillId="0" borderId="11" xfId="0" applyNumberFormat="1" applyFont="1" applyFill="1" applyBorder="1" applyAlignment="1">
      <alignment horizontal="center" vertical="top" wrapText="1"/>
    </xf>
    <xf numFmtId="0" fontId="82" fillId="0" borderId="11" xfId="0" applyFont="1" applyFill="1" applyBorder="1" applyAlignment="1">
      <alignment horizontal="center" vertical="top"/>
    </xf>
    <xf numFmtId="2" fontId="47" fillId="0" borderId="11" xfId="0" applyNumberFormat="1" applyFont="1" applyFill="1" applyBorder="1" applyAlignment="1">
      <alignment horizontal="center" vertical="top"/>
    </xf>
    <xf numFmtId="0" fontId="86" fillId="0" borderId="11" xfId="0" applyFont="1" applyFill="1" applyBorder="1" applyAlignment="1">
      <alignment horizontal="center"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30"/>
  <sheetViews>
    <sheetView showGridLines="0" zoomScale="130" zoomScaleNormal="130" zoomScalePageLayoutView="0" workbookViewId="0" topLeftCell="A124">
      <selection activeCell="E128" sqref="E128"/>
    </sheetView>
  </sheetViews>
  <sheetFormatPr defaultColWidth="9.140625" defaultRowHeight="15"/>
  <cols>
    <col min="1" max="1" width="14.8515625" style="28" customWidth="1"/>
    <col min="2" max="2" width="44.57421875" style="28" customWidth="1"/>
    <col min="3" max="3" width="9.7109375" style="28" hidden="1" customWidth="1"/>
    <col min="4" max="4" width="11.421875" style="28" customWidth="1"/>
    <col min="5" max="5" width="8.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60"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5" t="str">
        <f>B2&amp;" BoQ"</f>
        <v>Percentage BoQ</v>
      </c>
      <c r="B1" s="75"/>
      <c r="C1" s="75"/>
      <c r="D1" s="75"/>
      <c r="E1" s="75"/>
      <c r="F1" s="75"/>
      <c r="G1" s="75"/>
      <c r="H1" s="75"/>
      <c r="I1" s="75"/>
      <c r="J1" s="75"/>
      <c r="K1" s="75"/>
      <c r="L1" s="75"/>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76" t="s">
        <v>55</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6"/>
      <c r="IF4" s="6"/>
      <c r="IG4" s="6"/>
      <c r="IH4" s="6"/>
      <c r="II4" s="6"/>
    </row>
    <row r="5" spans="1:243" s="5" customFormat="1" ht="30.75" customHeight="1">
      <c r="A5" s="76" t="s">
        <v>56</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6"/>
      <c r="IF5" s="6"/>
      <c r="IG5" s="6"/>
      <c r="IH5" s="6"/>
      <c r="II5" s="6"/>
    </row>
    <row r="6" spans="1:243" s="5" customFormat="1" ht="30.75" customHeight="1">
      <c r="A6" s="76" t="s">
        <v>57</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6"/>
      <c r="IF6" s="6"/>
      <c r="IG6" s="6"/>
      <c r="IH6" s="6"/>
      <c r="II6" s="6"/>
    </row>
    <row r="7" spans="1:243" s="5"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6"/>
      <c r="IF7" s="6"/>
      <c r="IG7" s="6"/>
      <c r="IH7" s="6"/>
      <c r="II7" s="6"/>
    </row>
    <row r="8" spans="1:243" s="7" customFormat="1" ht="58.5" customHeight="1">
      <c r="A8" s="31" t="s">
        <v>51</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8"/>
      <c r="IF8" s="8"/>
      <c r="IG8" s="8"/>
      <c r="IH8" s="8"/>
      <c r="II8" s="8"/>
    </row>
    <row r="9" spans="1:243" s="9" customFormat="1" ht="61.5" customHeight="1">
      <c r="A9" s="69"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8"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157.5">
      <c r="A13" s="82">
        <v>1</v>
      </c>
      <c r="B13" s="83" t="s">
        <v>58</v>
      </c>
      <c r="C13" s="34" t="s">
        <v>33</v>
      </c>
      <c r="D13" s="35"/>
      <c r="E13" s="15"/>
      <c r="F13" s="36"/>
      <c r="G13" s="16"/>
      <c r="H13" s="16"/>
      <c r="I13" s="36"/>
      <c r="J13" s="17"/>
      <c r="K13" s="18"/>
      <c r="L13" s="18"/>
      <c r="M13" s="19"/>
      <c r="N13" s="20"/>
      <c r="O13" s="20"/>
      <c r="P13" s="37"/>
      <c r="Q13" s="20"/>
      <c r="R13" s="20"/>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2">
        <v>1</v>
      </c>
      <c r="IF13" s="22" t="s">
        <v>32</v>
      </c>
      <c r="IG13" s="22" t="s">
        <v>33</v>
      </c>
      <c r="IH13" s="22">
        <v>10</v>
      </c>
      <c r="II13" s="22" t="s">
        <v>34</v>
      </c>
    </row>
    <row r="14" spans="1:243" s="21" customFormat="1" ht="28.5">
      <c r="A14" s="82">
        <v>1.1</v>
      </c>
      <c r="B14" s="83" t="s">
        <v>59</v>
      </c>
      <c r="C14" s="34" t="s">
        <v>39</v>
      </c>
      <c r="D14" s="103">
        <v>20</v>
      </c>
      <c r="E14" s="85" t="s">
        <v>164</v>
      </c>
      <c r="F14" s="103">
        <v>1063.57</v>
      </c>
      <c r="G14" s="23"/>
      <c r="H14" s="16"/>
      <c r="I14" s="36" t="s">
        <v>36</v>
      </c>
      <c r="J14" s="17">
        <f>IF(I14="Less(-)",-1,1)</f>
        <v>1</v>
      </c>
      <c r="K14" s="18" t="s">
        <v>46</v>
      </c>
      <c r="L14" s="18" t="s">
        <v>6</v>
      </c>
      <c r="M14" s="42"/>
      <c r="N14" s="23"/>
      <c r="O14" s="23"/>
      <c r="P14" s="43"/>
      <c r="Q14" s="23"/>
      <c r="R14" s="23"/>
      <c r="S14" s="43"/>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1">
        <f>total_amount_ba($B$2,$D$2,D14,F14,J14,K14,M14)</f>
        <v>21271.4</v>
      </c>
      <c r="BB14" s="67">
        <f>BA14+SUM(N14:AZ14)</f>
        <v>21271.4</v>
      </c>
      <c r="BC14" s="41" t="str">
        <f>SpellNumber(L14,BB14)</f>
        <v>INR  Twenty One Thousand Two Hundred &amp; Seventy One  and Paise Forty Only</v>
      </c>
      <c r="IE14" s="22">
        <v>1.01</v>
      </c>
      <c r="IF14" s="22" t="s">
        <v>37</v>
      </c>
      <c r="IG14" s="22" t="s">
        <v>33</v>
      </c>
      <c r="IH14" s="22">
        <v>123.223</v>
      </c>
      <c r="II14" s="22" t="s">
        <v>35</v>
      </c>
    </row>
    <row r="15" spans="1:243" s="21" customFormat="1" ht="78.75">
      <c r="A15" s="82">
        <v>2</v>
      </c>
      <c r="B15" s="83" t="s">
        <v>60</v>
      </c>
      <c r="C15" s="34" t="s">
        <v>40</v>
      </c>
      <c r="D15" s="35"/>
      <c r="E15" s="15"/>
      <c r="F15" s="36"/>
      <c r="G15" s="16"/>
      <c r="H15" s="16"/>
      <c r="I15" s="36"/>
      <c r="J15" s="17"/>
      <c r="K15" s="18"/>
      <c r="L15" s="18"/>
      <c r="M15" s="19"/>
      <c r="N15" s="20"/>
      <c r="O15" s="20"/>
      <c r="P15" s="37"/>
      <c r="Q15" s="20"/>
      <c r="R15" s="20"/>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9"/>
      <c r="BB15" s="40"/>
      <c r="BC15" s="41"/>
      <c r="IE15" s="22">
        <v>1.02</v>
      </c>
      <c r="IF15" s="22" t="s">
        <v>38</v>
      </c>
      <c r="IG15" s="22" t="s">
        <v>39</v>
      </c>
      <c r="IH15" s="22">
        <v>213</v>
      </c>
      <c r="II15" s="22" t="s">
        <v>35</v>
      </c>
    </row>
    <row r="16" spans="1:243" s="21" customFormat="1" ht="28.5">
      <c r="A16" s="82">
        <v>2.1</v>
      </c>
      <c r="B16" s="83" t="s">
        <v>61</v>
      </c>
      <c r="C16" s="34" t="s">
        <v>42</v>
      </c>
      <c r="D16" s="103">
        <v>30</v>
      </c>
      <c r="E16" s="85" t="s">
        <v>165</v>
      </c>
      <c r="F16" s="103">
        <v>47.35</v>
      </c>
      <c r="G16" s="23"/>
      <c r="H16" s="23"/>
      <c r="I16" s="36" t="s">
        <v>36</v>
      </c>
      <c r="J16" s="17">
        <f>IF(I16="Less(-)",-1,1)</f>
        <v>1</v>
      </c>
      <c r="K16" s="18" t="s">
        <v>46</v>
      </c>
      <c r="L16" s="18" t="s">
        <v>6</v>
      </c>
      <c r="M16" s="44"/>
      <c r="N16" s="23"/>
      <c r="O16" s="23"/>
      <c r="P16" s="43"/>
      <c r="Q16" s="23"/>
      <c r="R16" s="23"/>
      <c r="S16" s="43"/>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1">
        <f aca="true" t="shared" si="0" ref="BA15:BA24">total_amount_ba($B$2,$D$2,D16,F16,J16,K16,M16)</f>
        <v>1420.5</v>
      </c>
      <c r="BB16" s="67">
        <f aca="true" t="shared" si="1" ref="BB15:BB42">BA16+SUM(N16:AZ16)</f>
        <v>1420.5</v>
      </c>
      <c r="BC16" s="41" t="str">
        <f>SpellNumber(L16,BB16)</f>
        <v>INR  One Thousand Four Hundred &amp; Twenty  and Paise Fifty Only</v>
      </c>
      <c r="IE16" s="22">
        <v>2</v>
      </c>
      <c r="IF16" s="22" t="s">
        <v>32</v>
      </c>
      <c r="IG16" s="22" t="s">
        <v>40</v>
      </c>
      <c r="IH16" s="22">
        <v>10</v>
      </c>
      <c r="II16" s="22" t="s">
        <v>35</v>
      </c>
    </row>
    <row r="17" spans="1:243" s="21" customFormat="1" ht="28.5">
      <c r="A17" s="82">
        <v>2.2</v>
      </c>
      <c r="B17" s="83" t="s">
        <v>62</v>
      </c>
      <c r="C17" s="34" t="s">
        <v>43</v>
      </c>
      <c r="D17" s="103">
        <v>100</v>
      </c>
      <c r="E17" s="85" t="s">
        <v>165</v>
      </c>
      <c r="F17" s="103">
        <v>65.76</v>
      </c>
      <c r="G17" s="23"/>
      <c r="H17" s="23"/>
      <c r="I17" s="36" t="s">
        <v>36</v>
      </c>
      <c r="J17" s="17">
        <f>IF(I17="Less(-)",-1,1)</f>
        <v>1</v>
      </c>
      <c r="K17" s="18" t="s">
        <v>46</v>
      </c>
      <c r="L17" s="18" t="s">
        <v>6</v>
      </c>
      <c r="M17" s="44"/>
      <c r="N17" s="23"/>
      <c r="O17" s="23"/>
      <c r="P17" s="43"/>
      <c r="Q17" s="23"/>
      <c r="R17" s="23"/>
      <c r="S17" s="43"/>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1">
        <f t="shared" si="0"/>
        <v>6576</v>
      </c>
      <c r="BB17" s="67">
        <f t="shared" si="1"/>
        <v>6576</v>
      </c>
      <c r="BC17" s="41" t="str">
        <f aca="true" t="shared" si="2" ref="BC17:BC29">SpellNumber(L17,BB17)</f>
        <v>INR  Six Thousand Five Hundred &amp; Seventy Six  Only</v>
      </c>
      <c r="IE17" s="22">
        <v>3</v>
      </c>
      <c r="IF17" s="22" t="s">
        <v>41</v>
      </c>
      <c r="IG17" s="22" t="s">
        <v>42</v>
      </c>
      <c r="IH17" s="22">
        <v>10</v>
      </c>
      <c r="II17" s="22" t="s">
        <v>35</v>
      </c>
    </row>
    <row r="18" spans="1:243" s="21" customFormat="1" ht="28.5">
      <c r="A18" s="82">
        <v>2.3</v>
      </c>
      <c r="B18" s="83" t="s">
        <v>63</v>
      </c>
      <c r="C18" s="34" t="s">
        <v>174</v>
      </c>
      <c r="D18" s="103">
        <v>100</v>
      </c>
      <c r="E18" s="85" t="s">
        <v>165</v>
      </c>
      <c r="F18" s="103">
        <v>102.59</v>
      </c>
      <c r="G18" s="23"/>
      <c r="H18" s="23"/>
      <c r="I18" s="36" t="s">
        <v>36</v>
      </c>
      <c r="J18" s="17">
        <f>IF(I18="Less(-)",-1,1)</f>
        <v>1</v>
      </c>
      <c r="K18" s="18" t="s">
        <v>46</v>
      </c>
      <c r="L18" s="18" t="s">
        <v>6</v>
      </c>
      <c r="M18" s="44"/>
      <c r="N18" s="23"/>
      <c r="O18" s="23"/>
      <c r="P18" s="43"/>
      <c r="Q18" s="23"/>
      <c r="R18" s="23"/>
      <c r="S18" s="43"/>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1">
        <f t="shared" si="0"/>
        <v>10259</v>
      </c>
      <c r="BB18" s="67">
        <f t="shared" si="1"/>
        <v>10259</v>
      </c>
      <c r="BC18" s="41" t="str">
        <f t="shared" si="2"/>
        <v>INR  Ten Thousand Two Hundred &amp; Fifty Nine  Only</v>
      </c>
      <c r="IE18" s="22">
        <v>1.01</v>
      </c>
      <c r="IF18" s="22" t="s">
        <v>37</v>
      </c>
      <c r="IG18" s="22" t="s">
        <v>33</v>
      </c>
      <c r="IH18" s="22">
        <v>123.223</v>
      </c>
      <c r="II18" s="22" t="s">
        <v>35</v>
      </c>
    </row>
    <row r="19" spans="1:243" s="21" customFormat="1" ht="28.5">
      <c r="A19" s="82">
        <v>2.4</v>
      </c>
      <c r="B19" s="83" t="s">
        <v>64</v>
      </c>
      <c r="C19" s="34" t="s">
        <v>175</v>
      </c>
      <c r="D19" s="103">
        <v>80</v>
      </c>
      <c r="E19" s="85" t="s">
        <v>165</v>
      </c>
      <c r="F19" s="103">
        <v>146.43</v>
      </c>
      <c r="G19" s="23"/>
      <c r="H19" s="23"/>
      <c r="I19" s="36" t="s">
        <v>36</v>
      </c>
      <c r="J19" s="17">
        <f>IF(I19="Less(-)",-1,1)</f>
        <v>1</v>
      </c>
      <c r="K19" s="18" t="s">
        <v>46</v>
      </c>
      <c r="L19" s="18" t="s">
        <v>6</v>
      </c>
      <c r="M19" s="44"/>
      <c r="N19" s="23"/>
      <c r="O19" s="23"/>
      <c r="P19" s="43"/>
      <c r="Q19" s="23"/>
      <c r="R19" s="23"/>
      <c r="S19" s="43"/>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45"/>
      <c r="AV19" s="38"/>
      <c r="AW19" s="38"/>
      <c r="AX19" s="38"/>
      <c r="AY19" s="38"/>
      <c r="AZ19" s="38"/>
      <c r="BA19" s="61">
        <f t="shared" si="0"/>
        <v>11714.4</v>
      </c>
      <c r="BB19" s="67">
        <f t="shared" si="1"/>
        <v>11714.4</v>
      </c>
      <c r="BC19" s="41" t="str">
        <f t="shared" si="2"/>
        <v>INR  Eleven Thousand Seven Hundred &amp; Fourteen  and Paise Forty Only</v>
      </c>
      <c r="IE19" s="22">
        <v>1.02</v>
      </c>
      <c r="IF19" s="22" t="s">
        <v>38</v>
      </c>
      <c r="IG19" s="22" t="s">
        <v>39</v>
      </c>
      <c r="IH19" s="22">
        <v>213</v>
      </c>
      <c r="II19" s="22" t="s">
        <v>35</v>
      </c>
    </row>
    <row r="20" spans="1:243" s="21" customFormat="1" ht="15.75">
      <c r="A20" s="82">
        <v>2.5</v>
      </c>
      <c r="B20" s="84" t="s">
        <v>65</v>
      </c>
      <c r="C20" s="34" t="s">
        <v>176</v>
      </c>
      <c r="D20" s="103">
        <v>100</v>
      </c>
      <c r="E20" s="104" t="s">
        <v>166</v>
      </c>
      <c r="F20" s="103">
        <v>390.18</v>
      </c>
      <c r="G20" s="23"/>
      <c r="H20" s="23"/>
      <c r="I20" s="36" t="s">
        <v>36</v>
      </c>
      <c r="J20" s="17">
        <f>IF(I20="Less(-)",-1,1)</f>
        <v>1</v>
      </c>
      <c r="K20" s="18" t="s">
        <v>46</v>
      </c>
      <c r="L20" s="18" t="s">
        <v>6</v>
      </c>
      <c r="M20" s="44"/>
      <c r="N20" s="23"/>
      <c r="O20" s="23"/>
      <c r="P20" s="43"/>
      <c r="Q20" s="23"/>
      <c r="R20" s="23"/>
      <c r="S20" s="43"/>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1">
        <f t="shared" si="0"/>
        <v>39018</v>
      </c>
      <c r="BB20" s="67">
        <f t="shared" si="1"/>
        <v>39018</v>
      </c>
      <c r="BC20" s="41" t="str">
        <f t="shared" si="2"/>
        <v>INR  Thirty Nine Thousand  &amp;Eighteen  Only</v>
      </c>
      <c r="IE20" s="22">
        <v>2</v>
      </c>
      <c r="IF20" s="22" t="s">
        <v>32</v>
      </c>
      <c r="IG20" s="22" t="s">
        <v>40</v>
      </c>
      <c r="IH20" s="22">
        <v>10</v>
      </c>
      <c r="II20" s="22" t="s">
        <v>35</v>
      </c>
    </row>
    <row r="21" spans="1:243" s="21" customFormat="1" ht="28.5">
      <c r="A21" s="82">
        <v>2.6</v>
      </c>
      <c r="B21" s="84" t="s">
        <v>66</v>
      </c>
      <c r="C21" s="34" t="s">
        <v>177</v>
      </c>
      <c r="D21" s="103">
        <v>30</v>
      </c>
      <c r="E21" s="104" t="s">
        <v>166</v>
      </c>
      <c r="F21" s="103">
        <v>596.23</v>
      </c>
      <c r="G21" s="23"/>
      <c r="H21" s="23"/>
      <c r="I21" s="36" t="s">
        <v>36</v>
      </c>
      <c r="J21" s="17">
        <f>IF(I21="Less(-)",-1,1)</f>
        <v>1</v>
      </c>
      <c r="K21" s="18" t="s">
        <v>46</v>
      </c>
      <c r="L21" s="18" t="s">
        <v>6</v>
      </c>
      <c r="M21" s="44"/>
      <c r="N21" s="23"/>
      <c r="O21" s="23"/>
      <c r="P21" s="43"/>
      <c r="Q21" s="23"/>
      <c r="R21" s="23"/>
      <c r="S21" s="43"/>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1">
        <f t="shared" si="0"/>
        <v>17886.9</v>
      </c>
      <c r="BB21" s="67">
        <f t="shared" si="1"/>
        <v>17886.9</v>
      </c>
      <c r="BC21" s="41" t="str">
        <f t="shared" si="2"/>
        <v>INR  Seventeen Thousand Eight Hundred &amp; Eighty Six  and Paise Ninety Only</v>
      </c>
      <c r="IE21" s="22">
        <v>3</v>
      </c>
      <c r="IF21" s="22" t="s">
        <v>41</v>
      </c>
      <c r="IG21" s="22" t="s">
        <v>42</v>
      </c>
      <c r="IH21" s="22">
        <v>10</v>
      </c>
      <c r="II21" s="22" t="s">
        <v>35</v>
      </c>
    </row>
    <row r="22" spans="1:243" s="21" customFormat="1" ht="94.5">
      <c r="A22" s="82">
        <v>3</v>
      </c>
      <c r="B22" s="83" t="s">
        <v>67</v>
      </c>
      <c r="C22" s="34" t="s">
        <v>178</v>
      </c>
      <c r="D22" s="35"/>
      <c r="E22" s="15"/>
      <c r="F22" s="36"/>
      <c r="G22" s="16"/>
      <c r="H22" s="16"/>
      <c r="I22" s="36"/>
      <c r="J22" s="17"/>
      <c r="K22" s="18"/>
      <c r="L22" s="18"/>
      <c r="M22" s="19"/>
      <c r="N22" s="20"/>
      <c r="O22" s="20"/>
      <c r="P22" s="37"/>
      <c r="Q22" s="20"/>
      <c r="R22" s="20"/>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9"/>
      <c r="BB22" s="40"/>
      <c r="BC22" s="41"/>
      <c r="IE22" s="22">
        <v>1.01</v>
      </c>
      <c r="IF22" s="22" t="s">
        <v>37</v>
      </c>
      <c r="IG22" s="22" t="s">
        <v>33</v>
      </c>
      <c r="IH22" s="22">
        <v>123.223</v>
      </c>
      <c r="II22" s="22" t="s">
        <v>35</v>
      </c>
    </row>
    <row r="23" spans="1:243" s="21" customFormat="1" ht="31.5">
      <c r="A23" s="82">
        <v>3.1</v>
      </c>
      <c r="B23" s="83" t="s">
        <v>68</v>
      </c>
      <c r="C23" s="34" t="s">
        <v>179</v>
      </c>
      <c r="D23" s="103">
        <v>15</v>
      </c>
      <c r="E23" s="85" t="s">
        <v>165</v>
      </c>
      <c r="F23" s="103">
        <v>829.46</v>
      </c>
      <c r="G23" s="23"/>
      <c r="H23" s="23"/>
      <c r="I23" s="36" t="s">
        <v>36</v>
      </c>
      <c r="J23" s="17">
        <f>IF(I23="Less(-)",-1,1)</f>
        <v>1</v>
      </c>
      <c r="K23" s="18" t="s">
        <v>46</v>
      </c>
      <c r="L23" s="18" t="s">
        <v>6</v>
      </c>
      <c r="M23" s="44"/>
      <c r="N23" s="23"/>
      <c r="O23" s="23"/>
      <c r="P23" s="43"/>
      <c r="Q23" s="23"/>
      <c r="R23" s="23"/>
      <c r="S23" s="43"/>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1">
        <f t="shared" si="0"/>
        <v>12441.9</v>
      </c>
      <c r="BB23" s="67">
        <f t="shared" si="1"/>
        <v>12441.9</v>
      </c>
      <c r="BC23" s="41" t="str">
        <f t="shared" si="2"/>
        <v>INR  Twelve Thousand Four Hundred &amp; Forty One  and Paise Ninety Only</v>
      </c>
      <c r="IE23" s="22">
        <v>1.02</v>
      </c>
      <c r="IF23" s="22" t="s">
        <v>38</v>
      </c>
      <c r="IG23" s="22" t="s">
        <v>39</v>
      </c>
      <c r="IH23" s="22">
        <v>213</v>
      </c>
      <c r="II23" s="22" t="s">
        <v>35</v>
      </c>
    </row>
    <row r="24" spans="1:243" s="21" customFormat="1" ht="110.25">
      <c r="A24" s="82">
        <v>4</v>
      </c>
      <c r="B24" s="83" t="s">
        <v>69</v>
      </c>
      <c r="C24" s="34" t="s">
        <v>180</v>
      </c>
      <c r="D24" s="35"/>
      <c r="E24" s="15"/>
      <c r="F24" s="36"/>
      <c r="G24" s="16"/>
      <c r="H24" s="16"/>
      <c r="I24" s="36"/>
      <c r="J24" s="17"/>
      <c r="K24" s="18"/>
      <c r="L24" s="18"/>
      <c r="M24" s="19"/>
      <c r="N24" s="20"/>
      <c r="O24" s="20"/>
      <c r="P24" s="37"/>
      <c r="Q24" s="20"/>
      <c r="R24" s="20"/>
      <c r="S24" s="37"/>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9"/>
      <c r="BB24" s="40"/>
      <c r="BC24" s="41"/>
      <c r="IE24" s="22">
        <v>2</v>
      </c>
      <c r="IF24" s="22" t="s">
        <v>32</v>
      </c>
      <c r="IG24" s="22" t="s">
        <v>40</v>
      </c>
      <c r="IH24" s="22">
        <v>10</v>
      </c>
      <c r="II24" s="22" t="s">
        <v>35</v>
      </c>
    </row>
    <row r="25" spans="1:243" s="21" customFormat="1" ht="28.5">
      <c r="A25" s="82">
        <v>4.1</v>
      </c>
      <c r="B25" s="83" t="s">
        <v>70</v>
      </c>
      <c r="C25" s="34" t="s">
        <v>181</v>
      </c>
      <c r="D25" s="103">
        <v>5</v>
      </c>
      <c r="E25" s="82" t="s">
        <v>167</v>
      </c>
      <c r="F25" s="103">
        <v>128.01</v>
      </c>
      <c r="G25" s="23"/>
      <c r="H25" s="23"/>
      <c r="I25" s="36" t="s">
        <v>36</v>
      </c>
      <c r="J25" s="17">
        <f>IF(I25="Less(-)",-1,1)</f>
        <v>1</v>
      </c>
      <c r="K25" s="18" t="s">
        <v>46</v>
      </c>
      <c r="L25" s="18" t="s">
        <v>6</v>
      </c>
      <c r="M25" s="44"/>
      <c r="N25" s="23"/>
      <c r="O25" s="23"/>
      <c r="P25" s="43"/>
      <c r="Q25" s="23"/>
      <c r="R25" s="23"/>
      <c r="S25" s="43"/>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1">
        <f>total_amount_ba($B$2,$D$2,D25,F25,J25,K25,M25)</f>
        <v>640.05</v>
      </c>
      <c r="BB25" s="67">
        <f t="shared" si="1"/>
        <v>640.05</v>
      </c>
      <c r="BC25" s="41" t="str">
        <f t="shared" si="2"/>
        <v>INR  Six Hundred &amp; Forty  and Paise Five Only</v>
      </c>
      <c r="IE25" s="22">
        <v>1.01</v>
      </c>
      <c r="IF25" s="22" t="s">
        <v>37</v>
      </c>
      <c r="IG25" s="22" t="s">
        <v>33</v>
      </c>
      <c r="IH25" s="22">
        <v>123.223</v>
      </c>
      <c r="II25" s="22" t="s">
        <v>35</v>
      </c>
    </row>
    <row r="26" spans="1:243" s="21" customFormat="1" ht="28.5">
      <c r="A26" s="82">
        <v>4.2</v>
      </c>
      <c r="B26" s="83" t="s">
        <v>71</v>
      </c>
      <c r="C26" s="34" t="s">
        <v>182</v>
      </c>
      <c r="D26" s="103">
        <v>10</v>
      </c>
      <c r="E26" s="82" t="s">
        <v>167</v>
      </c>
      <c r="F26" s="103">
        <v>144.67</v>
      </c>
      <c r="G26" s="23"/>
      <c r="H26" s="23"/>
      <c r="I26" s="36" t="s">
        <v>36</v>
      </c>
      <c r="J26" s="17">
        <f>IF(I26="Less(-)",-1,1)</f>
        <v>1</v>
      </c>
      <c r="K26" s="18" t="s">
        <v>46</v>
      </c>
      <c r="L26" s="18" t="s">
        <v>6</v>
      </c>
      <c r="M26" s="44"/>
      <c r="N26" s="23"/>
      <c r="O26" s="23"/>
      <c r="P26" s="43"/>
      <c r="Q26" s="23"/>
      <c r="R26" s="23"/>
      <c r="S26" s="43"/>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1">
        <f>total_amount_ba($B$2,$D$2,D26,F26,J26,K26,M26)</f>
        <v>1446.7</v>
      </c>
      <c r="BB26" s="67">
        <f t="shared" si="1"/>
        <v>1446.7</v>
      </c>
      <c r="BC26" s="41" t="str">
        <f t="shared" si="2"/>
        <v>INR  One Thousand Four Hundred &amp; Forty Six  and Paise Seventy Only</v>
      </c>
      <c r="IE26" s="22">
        <v>1.02</v>
      </c>
      <c r="IF26" s="22" t="s">
        <v>38</v>
      </c>
      <c r="IG26" s="22" t="s">
        <v>39</v>
      </c>
      <c r="IH26" s="22">
        <v>213</v>
      </c>
      <c r="II26" s="22" t="s">
        <v>35</v>
      </c>
    </row>
    <row r="27" spans="1:243" s="21" customFormat="1" ht="28.5">
      <c r="A27" s="82">
        <v>4.3</v>
      </c>
      <c r="B27" s="83" t="s">
        <v>72</v>
      </c>
      <c r="C27" s="34" t="s">
        <v>183</v>
      </c>
      <c r="D27" s="103">
        <v>15</v>
      </c>
      <c r="E27" s="82" t="s">
        <v>167</v>
      </c>
      <c r="F27" s="103">
        <v>177.99</v>
      </c>
      <c r="G27" s="23"/>
      <c r="H27" s="23"/>
      <c r="I27" s="36" t="s">
        <v>36</v>
      </c>
      <c r="J27" s="17">
        <f>IF(I27="Less(-)",-1,1)</f>
        <v>1</v>
      </c>
      <c r="K27" s="18" t="s">
        <v>46</v>
      </c>
      <c r="L27" s="18" t="s">
        <v>6</v>
      </c>
      <c r="M27" s="44"/>
      <c r="N27" s="23"/>
      <c r="O27" s="23"/>
      <c r="P27" s="43"/>
      <c r="Q27" s="23"/>
      <c r="R27" s="23"/>
      <c r="S27" s="43"/>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1">
        <f>total_amount_ba($B$2,$D$2,D27,F27,J27,K27,M27)</f>
        <v>2669.85</v>
      </c>
      <c r="BB27" s="67">
        <f t="shared" si="1"/>
        <v>2669.85</v>
      </c>
      <c r="BC27" s="41" t="str">
        <f t="shared" si="2"/>
        <v>INR  Two Thousand Six Hundred &amp; Sixty Nine  and Paise Eighty Five Only</v>
      </c>
      <c r="IE27" s="22">
        <v>2</v>
      </c>
      <c r="IF27" s="22" t="s">
        <v>32</v>
      </c>
      <c r="IG27" s="22" t="s">
        <v>40</v>
      </c>
      <c r="IH27" s="22">
        <v>10</v>
      </c>
      <c r="II27" s="22" t="s">
        <v>35</v>
      </c>
    </row>
    <row r="28" spans="1:243" s="21" customFormat="1" ht="236.25">
      <c r="A28" s="82">
        <v>5</v>
      </c>
      <c r="B28" s="83" t="s">
        <v>73</v>
      </c>
      <c r="C28" s="34" t="s">
        <v>184</v>
      </c>
      <c r="D28" s="103">
        <v>12</v>
      </c>
      <c r="E28" s="82" t="s">
        <v>168</v>
      </c>
      <c r="F28" s="103">
        <v>3946.51</v>
      </c>
      <c r="G28" s="23"/>
      <c r="H28" s="46"/>
      <c r="I28" s="36" t="s">
        <v>36</v>
      </c>
      <c r="J28" s="17">
        <f>IF(I28="Less(-)",-1,1)</f>
        <v>1</v>
      </c>
      <c r="K28" s="18" t="s">
        <v>46</v>
      </c>
      <c r="L28" s="18" t="s">
        <v>6</v>
      </c>
      <c r="M28" s="44"/>
      <c r="N28" s="23"/>
      <c r="O28" s="23"/>
      <c r="P28" s="43"/>
      <c r="Q28" s="23"/>
      <c r="R28" s="23"/>
      <c r="S28" s="43"/>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61">
        <f>total_amount_ba($B$2,$D$2,D28,F28,J28,K28,M28)</f>
        <v>47358.12</v>
      </c>
      <c r="BB28" s="67">
        <f t="shared" si="1"/>
        <v>47358.12</v>
      </c>
      <c r="BC28" s="41" t="str">
        <f t="shared" si="2"/>
        <v>INR  Forty Seven Thousand Three Hundred &amp; Fifty Eight  and Paise Twelve Only</v>
      </c>
      <c r="IE28" s="22">
        <v>3</v>
      </c>
      <c r="IF28" s="22" t="s">
        <v>41</v>
      </c>
      <c r="IG28" s="22" t="s">
        <v>42</v>
      </c>
      <c r="IH28" s="22">
        <v>10</v>
      </c>
      <c r="II28" s="22" t="s">
        <v>35</v>
      </c>
    </row>
    <row r="29" spans="1:243" s="21" customFormat="1" ht="110.25">
      <c r="A29" s="85">
        <v>6</v>
      </c>
      <c r="B29" s="83" t="s">
        <v>74</v>
      </c>
      <c r="C29" s="34" t="s">
        <v>185</v>
      </c>
      <c r="D29" s="103">
        <v>20</v>
      </c>
      <c r="E29" s="105" t="s">
        <v>168</v>
      </c>
      <c r="F29" s="103">
        <v>28.93</v>
      </c>
      <c r="G29" s="23"/>
      <c r="H29" s="23"/>
      <c r="I29" s="36" t="s">
        <v>36</v>
      </c>
      <c r="J29" s="17">
        <f aca="true" t="shared" si="3" ref="J29:J38">IF(I29="Less(-)",-1,1)</f>
        <v>1</v>
      </c>
      <c r="K29" s="18" t="s">
        <v>46</v>
      </c>
      <c r="L29" s="18" t="s">
        <v>6</v>
      </c>
      <c r="M29" s="44"/>
      <c r="N29" s="23"/>
      <c r="O29" s="23"/>
      <c r="P29" s="43"/>
      <c r="Q29" s="23"/>
      <c r="R29" s="23"/>
      <c r="S29" s="43"/>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61">
        <f aca="true" t="shared" si="4" ref="BA29:BA38">total_amount_ba($B$2,$D$2,D29,F29,J29,K29,M29)</f>
        <v>578.6</v>
      </c>
      <c r="BB29" s="67">
        <f t="shared" si="1"/>
        <v>578.6</v>
      </c>
      <c r="BC29" s="41" t="str">
        <f t="shared" si="2"/>
        <v>INR  Five Hundred &amp; Seventy Eight  and Paise Sixty Only</v>
      </c>
      <c r="IE29" s="22">
        <v>1.02</v>
      </c>
      <c r="IF29" s="22" t="s">
        <v>38</v>
      </c>
      <c r="IG29" s="22" t="s">
        <v>39</v>
      </c>
      <c r="IH29" s="22">
        <v>213</v>
      </c>
      <c r="II29" s="22" t="s">
        <v>35</v>
      </c>
    </row>
    <row r="30" spans="1:243" s="21" customFormat="1" ht="47.25">
      <c r="A30" s="85">
        <v>7</v>
      </c>
      <c r="B30" s="83" t="s">
        <v>75</v>
      </c>
      <c r="C30" s="34" t="s">
        <v>186</v>
      </c>
      <c r="D30" s="35"/>
      <c r="E30" s="15"/>
      <c r="F30" s="36"/>
      <c r="G30" s="16"/>
      <c r="H30" s="16"/>
      <c r="I30" s="36"/>
      <c r="J30" s="17"/>
      <c r="K30" s="18"/>
      <c r="L30" s="18"/>
      <c r="M30" s="19"/>
      <c r="N30" s="20"/>
      <c r="O30" s="20"/>
      <c r="P30" s="37"/>
      <c r="Q30" s="20"/>
      <c r="R30" s="20"/>
      <c r="S30" s="37"/>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9"/>
      <c r="BB30" s="40"/>
      <c r="BC30" s="41"/>
      <c r="IE30" s="22">
        <v>2</v>
      </c>
      <c r="IF30" s="22" t="s">
        <v>32</v>
      </c>
      <c r="IG30" s="22" t="s">
        <v>40</v>
      </c>
      <c r="IH30" s="22">
        <v>10</v>
      </c>
      <c r="II30" s="22" t="s">
        <v>35</v>
      </c>
    </row>
    <row r="31" spans="1:243" s="21" customFormat="1" ht="28.5">
      <c r="A31" s="85">
        <v>7.1</v>
      </c>
      <c r="B31" s="83" t="s">
        <v>76</v>
      </c>
      <c r="C31" s="34" t="s">
        <v>187</v>
      </c>
      <c r="D31" s="103">
        <v>10</v>
      </c>
      <c r="E31" s="105" t="s">
        <v>168</v>
      </c>
      <c r="F31" s="103">
        <v>42.96</v>
      </c>
      <c r="G31" s="23"/>
      <c r="H31" s="23"/>
      <c r="I31" s="36" t="s">
        <v>36</v>
      </c>
      <c r="J31" s="17">
        <f t="shared" si="3"/>
        <v>1</v>
      </c>
      <c r="K31" s="18" t="s">
        <v>46</v>
      </c>
      <c r="L31" s="18" t="s">
        <v>6</v>
      </c>
      <c r="M31" s="44"/>
      <c r="N31" s="23"/>
      <c r="O31" s="23"/>
      <c r="P31" s="43"/>
      <c r="Q31" s="23"/>
      <c r="R31" s="23"/>
      <c r="S31" s="43"/>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1">
        <f t="shared" si="4"/>
        <v>429.6</v>
      </c>
      <c r="BB31" s="67">
        <f t="shared" si="1"/>
        <v>429.6</v>
      </c>
      <c r="BC31" s="41" t="str">
        <f aca="true" t="shared" si="5" ref="BC31:BC42">SpellNumber(L31,BB31)</f>
        <v>INR  Four Hundred &amp; Twenty Nine  and Paise Sixty Only</v>
      </c>
      <c r="IE31" s="22">
        <v>3</v>
      </c>
      <c r="IF31" s="22" t="s">
        <v>41</v>
      </c>
      <c r="IG31" s="22" t="s">
        <v>42</v>
      </c>
      <c r="IH31" s="22">
        <v>10</v>
      </c>
      <c r="II31" s="22" t="s">
        <v>35</v>
      </c>
    </row>
    <row r="32" spans="1:243" s="21" customFormat="1" ht="28.5">
      <c r="A32" s="85">
        <v>7.2</v>
      </c>
      <c r="B32" s="83" t="s">
        <v>77</v>
      </c>
      <c r="C32" s="34" t="s">
        <v>188</v>
      </c>
      <c r="D32" s="103">
        <v>7</v>
      </c>
      <c r="E32" s="105" t="s">
        <v>168</v>
      </c>
      <c r="F32" s="103">
        <v>57.87</v>
      </c>
      <c r="G32" s="23"/>
      <c r="H32" s="23"/>
      <c r="I32" s="36" t="s">
        <v>36</v>
      </c>
      <c r="J32" s="17">
        <f t="shared" si="3"/>
        <v>1</v>
      </c>
      <c r="K32" s="18" t="s">
        <v>46</v>
      </c>
      <c r="L32" s="18" t="s">
        <v>6</v>
      </c>
      <c r="M32" s="44"/>
      <c r="N32" s="23"/>
      <c r="O32" s="23"/>
      <c r="P32" s="43"/>
      <c r="Q32" s="23"/>
      <c r="R32" s="23"/>
      <c r="S32" s="43"/>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61">
        <f t="shared" si="4"/>
        <v>405.09</v>
      </c>
      <c r="BB32" s="67">
        <f t="shared" si="1"/>
        <v>405.09</v>
      </c>
      <c r="BC32" s="41" t="str">
        <f t="shared" si="5"/>
        <v>INR  Four Hundred &amp; Five  and Paise Nine Only</v>
      </c>
      <c r="IE32" s="22">
        <v>1.01</v>
      </c>
      <c r="IF32" s="22" t="s">
        <v>37</v>
      </c>
      <c r="IG32" s="22" t="s">
        <v>33</v>
      </c>
      <c r="IH32" s="22">
        <v>123.223</v>
      </c>
      <c r="II32" s="22" t="s">
        <v>35</v>
      </c>
    </row>
    <row r="33" spans="1:243" s="21" customFormat="1" ht="78.75">
      <c r="A33" s="85">
        <v>8</v>
      </c>
      <c r="B33" s="83" t="s">
        <v>78</v>
      </c>
      <c r="C33" s="34" t="s">
        <v>189</v>
      </c>
      <c r="D33" s="103">
        <v>5</v>
      </c>
      <c r="E33" s="105" t="s">
        <v>168</v>
      </c>
      <c r="F33" s="103">
        <v>257.78</v>
      </c>
      <c r="G33" s="23"/>
      <c r="H33" s="23"/>
      <c r="I33" s="36" t="s">
        <v>36</v>
      </c>
      <c r="J33" s="17">
        <f t="shared" si="3"/>
        <v>1</v>
      </c>
      <c r="K33" s="18" t="s">
        <v>46</v>
      </c>
      <c r="L33" s="18" t="s">
        <v>6</v>
      </c>
      <c r="M33" s="44"/>
      <c r="N33" s="23"/>
      <c r="O33" s="23"/>
      <c r="P33" s="43"/>
      <c r="Q33" s="23"/>
      <c r="R33" s="23"/>
      <c r="S33" s="43"/>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45"/>
      <c r="AV33" s="38"/>
      <c r="AW33" s="38"/>
      <c r="AX33" s="38"/>
      <c r="AY33" s="38"/>
      <c r="AZ33" s="38"/>
      <c r="BA33" s="61">
        <f t="shared" si="4"/>
        <v>1288.9</v>
      </c>
      <c r="BB33" s="67">
        <f t="shared" si="1"/>
        <v>1288.9</v>
      </c>
      <c r="BC33" s="41" t="str">
        <f t="shared" si="5"/>
        <v>INR  One Thousand Two Hundred &amp; Eighty Eight  and Paise Ninety Only</v>
      </c>
      <c r="IE33" s="22">
        <v>1.02</v>
      </c>
      <c r="IF33" s="22" t="s">
        <v>38</v>
      </c>
      <c r="IG33" s="22" t="s">
        <v>39</v>
      </c>
      <c r="IH33" s="22">
        <v>213</v>
      </c>
      <c r="II33" s="22" t="s">
        <v>35</v>
      </c>
    </row>
    <row r="34" spans="1:243" s="21" customFormat="1" ht="126">
      <c r="A34" s="85">
        <v>9</v>
      </c>
      <c r="B34" s="83" t="s">
        <v>79</v>
      </c>
      <c r="C34" s="34" t="s">
        <v>190</v>
      </c>
      <c r="D34" s="35"/>
      <c r="E34" s="15"/>
      <c r="F34" s="36"/>
      <c r="G34" s="16"/>
      <c r="H34" s="16"/>
      <c r="I34" s="36"/>
      <c r="J34" s="17"/>
      <c r="K34" s="18"/>
      <c r="L34" s="18"/>
      <c r="M34" s="19"/>
      <c r="N34" s="20"/>
      <c r="O34" s="20"/>
      <c r="P34" s="37"/>
      <c r="Q34" s="20"/>
      <c r="R34" s="20"/>
      <c r="S34" s="37"/>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9"/>
      <c r="BB34" s="40"/>
      <c r="BC34" s="41"/>
      <c r="IE34" s="22">
        <v>2</v>
      </c>
      <c r="IF34" s="22" t="s">
        <v>32</v>
      </c>
      <c r="IG34" s="22" t="s">
        <v>40</v>
      </c>
      <c r="IH34" s="22">
        <v>10</v>
      </c>
      <c r="II34" s="22" t="s">
        <v>35</v>
      </c>
    </row>
    <row r="35" spans="1:243" s="21" customFormat="1" ht="28.5">
      <c r="A35" s="85">
        <v>9.1</v>
      </c>
      <c r="B35" s="83" t="s">
        <v>80</v>
      </c>
      <c r="C35" s="34" t="s">
        <v>191</v>
      </c>
      <c r="D35" s="103">
        <v>5</v>
      </c>
      <c r="E35" s="105" t="s">
        <v>168</v>
      </c>
      <c r="F35" s="103">
        <v>2796.14</v>
      </c>
      <c r="G35" s="23"/>
      <c r="H35" s="23"/>
      <c r="I35" s="36" t="s">
        <v>36</v>
      </c>
      <c r="J35" s="17">
        <f t="shared" si="3"/>
        <v>1</v>
      </c>
      <c r="K35" s="18" t="s">
        <v>46</v>
      </c>
      <c r="L35" s="18" t="s">
        <v>6</v>
      </c>
      <c r="M35" s="44"/>
      <c r="N35" s="23"/>
      <c r="O35" s="23"/>
      <c r="P35" s="43"/>
      <c r="Q35" s="23"/>
      <c r="R35" s="23"/>
      <c r="S35" s="43"/>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61">
        <f t="shared" si="4"/>
        <v>13980.7</v>
      </c>
      <c r="BB35" s="67">
        <f t="shared" si="1"/>
        <v>13980.7</v>
      </c>
      <c r="BC35" s="41" t="str">
        <f t="shared" si="5"/>
        <v>INR  Thirteen Thousand Nine Hundred &amp; Eighty  and Paise Seventy Only</v>
      </c>
      <c r="IE35" s="22">
        <v>3</v>
      </c>
      <c r="IF35" s="22" t="s">
        <v>41</v>
      </c>
      <c r="IG35" s="22" t="s">
        <v>42</v>
      </c>
      <c r="IH35" s="22">
        <v>10</v>
      </c>
      <c r="II35" s="22" t="s">
        <v>35</v>
      </c>
    </row>
    <row r="36" spans="1:243" s="21" customFormat="1" ht="94.5">
      <c r="A36" s="82">
        <v>10</v>
      </c>
      <c r="B36" s="83" t="s">
        <v>81</v>
      </c>
      <c r="C36" s="34" t="s">
        <v>192</v>
      </c>
      <c r="D36" s="103">
        <v>5</v>
      </c>
      <c r="E36" s="82" t="s">
        <v>168</v>
      </c>
      <c r="F36" s="103">
        <v>299.87</v>
      </c>
      <c r="G36" s="23"/>
      <c r="H36" s="23"/>
      <c r="I36" s="36" t="s">
        <v>36</v>
      </c>
      <c r="J36" s="17">
        <f t="shared" si="3"/>
        <v>1</v>
      </c>
      <c r="K36" s="18" t="s">
        <v>46</v>
      </c>
      <c r="L36" s="18" t="s">
        <v>6</v>
      </c>
      <c r="M36" s="44"/>
      <c r="N36" s="23"/>
      <c r="O36" s="23"/>
      <c r="P36" s="43"/>
      <c r="Q36" s="23"/>
      <c r="R36" s="23"/>
      <c r="S36" s="43"/>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1">
        <f t="shared" si="4"/>
        <v>1499.35</v>
      </c>
      <c r="BB36" s="67">
        <f t="shared" si="1"/>
        <v>1499.35</v>
      </c>
      <c r="BC36" s="41" t="str">
        <f t="shared" si="5"/>
        <v>INR  One Thousand Four Hundred &amp; Ninety Nine  and Paise Thirty Five Only</v>
      </c>
      <c r="IE36" s="22">
        <v>1.01</v>
      </c>
      <c r="IF36" s="22" t="s">
        <v>37</v>
      </c>
      <c r="IG36" s="22" t="s">
        <v>33</v>
      </c>
      <c r="IH36" s="22">
        <v>123.223</v>
      </c>
      <c r="II36" s="22" t="s">
        <v>35</v>
      </c>
    </row>
    <row r="37" spans="1:243" s="21" customFormat="1" ht="63">
      <c r="A37" s="82">
        <v>11</v>
      </c>
      <c r="B37" s="83" t="s">
        <v>82</v>
      </c>
      <c r="C37" s="34" t="s">
        <v>193</v>
      </c>
      <c r="D37" s="103">
        <v>10</v>
      </c>
      <c r="E37" s="85" t="s">
        <v>168</v>
      </c>
      <c r="F37" s="103">
        <v>28.06</v>
      </c>
      <c r="G37" s="23"/>
      <c r="H37" s="23"/>
      <c r="I37" s="36" t="s">
        <v>36</v>
      </c>
      <c r="J37" s="17">
        <f t="shared" si="3"/>
        <v>1</v>
      </c>
      <c r="K37" s="18" t="s">
        <v>46</v>
      </c>
      <c r="L37" s="18" t="s">
        <v>6</v>
      </c>
      <c r="M37" s="44"/>
      <c r="N37" s="23"/>
      <c r="O37" s="23"/>
      <c r="P37" s="43"/>
      <c r="Q37" s="23"/>
      <c r="R37" s="23"/>
      <c r="S37" s="43"/>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61">
        <f t="shared" si="4"/>
        <v>280.6</v>
      </c>
      <c r="BB37" s="67">
        <f t="shared" si="1"/>
        <v>280.6</v>
      </c>
      <c r="BC37" s="41" t="str">
        <f t="shared" si="5"/>
        <v>INR  Two Hundred &amp; Eighty  and Paise Sixty Only</v>
      </c>
      <c r="IE37" s="22">
        <v>1.02</v>
      </c>
      <c r="IF37" s="22" t="s">
        <v>38</v>
      </c>
      <c r="IG37" s="22" t="s">
        <v>39</v>
      </c>
      <c r="IH37" s="22">
        <v>213</v>
      </c>
      <c r="II37" s="22" t="s">
        <v>35</v>
      </c>
    </row>
    <row r="38" spans="1:243" s="21" customFormat="1" ht="141.75">
      <c r="A38" s="82">
        <v>12</v>
      </c>
      <c r="B38" s="83" t="s">
        <v>83</v>
      </c>
      <c r="C38" s="34" t="s">
        <v>194</v>
      </c>
      <c r="D38" s="35"/>
      <c r="E38" s="15"/>
      <c r="F38" s="36"/>
      <c r="G38" s="16"/>
      <c r="H38" s="16"/>
      <c r="I38" s="36"/>
      <c r="J38" s="17"/>
      <c r="K38" s="18"/>
      <c r="L38" s="18"/>
      <c r="M38" s="19"/>
      <c r="N38" s="20"/>
      <c r="O38" s="20"/>
      <c r="P38" s="37"/>
      <c r="Q38" s="20"/>
      <c r="R38" s="20"/>
      <c r="S38" s="37"/>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9"/>
      <c r="BB38" s="40"/>
      <c r="BC38" s="41"/>
      <c r="IE38" s="22">
        <v>2</v>
      </c>
      <c r="IF38" s="22" t="s">
        <v>32</v>
      </c>
      <c r="IG38" s="22" t="s">
        <v>40</v>
      </c>
      <c r="IH38" s="22">
        <v>10</v>
      </c>
      <c r="II38" s="22" t="s">
        <v>35</v>
      </c>
    </row>
    <row r="39" spans="1:243" s="21" customFormat="1" ht="28.5">
      <c r="A39" s="82">
        <v>12.1</v>
      </c>
      <c r="B39" s="83" t="s">
        <v>84</v>
      </c>
      <c r="C39" s="34" t="s">
        <v>195</v>
      </c>
      <c r="D39" s="103">
        <v>1</v>
      </c>
      <c r="E39" s="85" t="s">
        <v>168</v>
      </c>
      <c r="F39" s="103">
        <v>4034.1</v>
      </c>
      <c r="G39" s="23"/>
      <c r="H39" s="23"/>
      <c r="I39" s="36" t="s">
        <v>36</v>
      </c>
      <c r="J39" s="17">
        <f>IF(I39="Less(-)",-1,1)</f>
        <v>1</v>
      </c>
      <c r="K39" s="18" t="s">
        <v>46</v>
      </c>
      <c r="L39" s="18" t="s">
        <v>6</v>
      </c>
      <c r="M39" s="44"/>
      <c r="N39" s="23"/>
      <c r="O39" s="23"/>
      <c r="P39" s="43"/>
      <c r="Q39" s="23"/>
      <c r="R39" s="23"/>
      <c r="S39" s="43"/>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61">
        <f>total_amount_ba($B$2,$D$2,D39,F39,J39,K39,M39)</f>
        <v>4034.1</v>
      </c>
      <c r="BB39" s="67">
        <f t="shared" si="1"/>
        <v>4034.1</v>
      </c>
      <c r="BC39" s="41" t="str">
        <f t="shared" si="5"/>
        <v>INR  Four Thousand  &amp;Thirty Four  and Paise Ten Only</v>
      </c>
      <c r="IE39" s="22">
        <v>1.01</v>
      </c>
      <c r="IF39" s="22" t="s">
        <v>37</v>
      </c>
      <c r="IG39" s="22" t="s">
        <v>33</v>
      </c>
      <c r="IH39" s="22">
        <v>123.223</v>
      </c>
      <c r="II39" s="22" t="s">
        <v>35</v>
      </c>
    </row>
    <row r="40" spans="1:243" s="21" customFormat="1" ht="204.75">
      <c r="A40" s="82">
        <v>13</v>
      </c>
      <c r="B40" s="83" t="s">
        <v>85</v>
      </c>
      <c r="C40" s="34" t="s">
        <v>196</v>
      </c>
      <c r="D40" s="35"/>
      <c r="E40" s="15"/>
      <c r="F40" s="36"/>
      <c r="G40" s="16"/>
      <c r="H40" s="16"/>
      <c r="I40" s="36"/>
      <c r="J40" s="17"/>
      <c r="K40" s="18"/>
      <c r="L40" s="18"/>
      <c r="M40" s="19"/>
      <c r="N40" s="20"/>
      <c r="O40" s="20"/>
      <c r="P40" s="37"/>
      <c r="Q40" s="20"/>
      <c r="R40" s="20"/>
      <c r="S40" s="37"/>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9"/>
      <c r="BB40" s="40"/>
      <c r="BC40" s="41"/>
      <c r="IE40" s="22">
        <v>1.02</v>
      </c>
      <c r="IF40" s="22" t="s">
        <v>38</v>
      </c>
      <c r="IG40" s="22" t="s">
        <v>39</v>
      </c>
      <c r="IH40" s="22">
        <v>213</v>
      </c>
      <c r="II40" s="22" t="s">
        <v>35</v>
      </c>
    </row>
    <row r="41" spans="1:243" s="21" customFormat="1" ht="28.5">
      <c r="A41" s="82">
        <v>13.1</v>
      </c>
      <c r="B41" s="83" t="s">
        <v>84</v>
      </c>
      <c r="C41" s="34" t="s">
        <v>197</v>
      </c>
      <c r="D41" s="103">
        <v>6</v>
      </c>
      <c r="E41" s="85" t="s">
        <v>168</v>
      </c>
      <c r="F41" s="103">
        <v>6790</v>
      </c>
      <c r="G41" s="23"/>
      <c r="H41" s="23"/>
      <c r="I41" s="36" t="s">
        <v>36</v>
      </c>
      <c r="J41" s="17">
        <f>IF(I41="Less(-)",-1,1)</f>
        <v>1</v>
      </c>
      <c r="K41" s="18" t="s">
        <v>46</v>
      </c>
      <c r="L41" s="18" t="s">
        <v>6</v>
      </c>
      <c r="M41" s="44"/>
      <c r="N41" s="23"/>
      <c r="O41" s="23"/>
      <c r="P41" s="43"/>
      <c r="Q41" s="23"/>
      <c r="R41" s="23"/>
      <c r="S41" s="43"/>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61">
        <f>total_amount_ba($B$2,$D$2,D41,F41,J41,K41,M41)</f>
        <v>40740</v>
      </c>
      <c r="BB41" s="67">
        <f t="shared" si="1"/>
        <v>40740</v>
      </c>
      <c r="BC41" s="41" t="str">
        <f t="shared" si="5"/>
        <v>INR  Forty Thousand Seven Hundred &amp; Forty  Only</v>
      </c>
      <c r="IE41" s="22">
        <v>2</v>
      </c>
      <c r="IF41" s="22" t="s">
        <v>32</v>
      </c>
      <c r="IG41" s="22" t="s">
        <v>40</v>
      </c>
      <c r="IH41" s="22">
        <v>10</v>
      </c>
      <c r="II41" s="22" t="s">
        <v>35</v>
      </c>
    </row>
    <row r="42" spans="1:243" s="21" customFormat="1" ht="28.5">
      <c r="A42" s="82">
        <v>13.2</v>
      </c>
      <c r="B42" s="83" t="s">
        <v>86</v>
      </c>
      <c r="C42" s="34" t="s">
        <v>198</v>
      </c>
      <c r="D42" s="103">
        <v>1</v>
      </c>
      <c r="E42" s="85" t="s">
        <v>168</v>
      </c>
      <c r="F42" s="103">
        <v>8617.27</v>
      </c>
      <c r="G42" s="23"/>
      <c r="H42" s="46"/>
      <c r="I42" s="36" t="s">
        <v>36</v>
      </c>
      <c r="J42" s="17">
        <f>IF(I42="Less(-)",-1,1)</f>
        <v>1</v>
      </c>
      <c r="K42" s="18" t="s">
        <v>46</v>
      </c>
      <c r="L42" s="18" t="s">
        <v>6</v>
      </c>
      <c r="M42" s="44"/>
      <c r="N42" s="23"/>
      <c r="O42" s="23"/>
      <c r="P42" s="43"/>
      <c r="Q42" s="23"/>
      <c r="R42" s="23"/>
      <c r="S42" s="43"/>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61">
        <f>total_amount_ba($B$2,$D$2,D42,F42,J42,K42,M42)</f>
        <v>8617.27</v>
      </c>
      <c r="BB42" s="67">
        <f t="shared" si="1"/>
        <v>8617.27</v>
      </c>
      <c r="BC42" s="41" t="str">
        <f t="shared" si="5"/>
        <v>INR  Eight Thousand Six Hundred &amp; Seventeen  and Paise Twenty Seven Only</v>
      </c>
      <c r="IE42" s="22">
        <v>3</v>
      </c>
      <c r="IF42" s="22" t="s">
        <v>41</v>
      </c>
      <c r="IG42" s="22" t="s">
        <v>42</v>
      </c>
      <c r="IH42" s="22">
        <v>10</v>
      </c>
      <c r="II42" s="22" t="s">
        <v>35</v>
      </c>
    </row>
    <row r="43" spans="1:243" s="21" customFormat="1" ht="110.25">
      <c r="A43" s="82">
        <v>14</v>
      </c>
      <c r="B43" s="83" t="s">
        <v>87</v>
      </c>
      <c r="C43" s="34" t="s">
        <v>199</v>
      </c>
      <c r="D43" s="35"/>
      <c r="E43" s="15"/>
      <c r="F43" s="36"/>
      <c r="G43" s="16"/>
      <c r="H43" s="16"/>
      <c r="I43" s="36"/>
      <c r="J43" s="17"/>
      <c r="K43" s="18"/>
      <c r="L43" s="18"/>
      <c r="M43" s="19"/>
      <c r="N43" s="20"/>
      <c r="O43" s="20"/>
      <c r="P43" s="37"/>
      <c r="Q43" s="20"/>
      <c r="R43" s="20"/>
      <c r="S43" s="37"/>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9"/>
      <c r="BB43" s="40"/>
      <c r="BC43" s="41"/>
      <c r="IE43" s="22">
        <v>1.02</v>
      </c>
      <c r="IF43" s="22" t="s">
        <v>38</v>
      </c>
      <c r="IG43" s="22" t="s">
        <v>39</v>
      </c>
      <c r="IH43" s="22">
        <v>213</v>
      </c>
      <c r="II43" s="22" t="s">
        <v>35</v>
      </c>
    </row>
    <row r="44" spans="1:243" s="21" customFormat="1" ht="28.5">
      <c r="A44" s="82">
        <v>14.1</v>
      </c>
      <c r="B44" s="83" t="s">
        <v>88</v>
      </c>
      <c r="C44" s="34" t="s">
        <v>200</v>
      </c>
      <c r="D44" s="103">
        <v>160</v>
      </c>
      <c r="E44" s="85" t="s">
        <v>168</v>
      </c>
      <c r="F44" s="103">
        <v>174.48</v>
      </c>
      <c r="G44" s="23"/>
      <c r="H44" s="23"/>
      <c r="I44" s="36" t="s">
        <v>36</v>
      </c>
      <c r="J44" s="17">
        <f aca="true" t="shared" si="6" ref="J43:J52">IF(I44="Less(-)",-1,1)</f>
        <v>1</v>
      </c>
      <c r="K44" s="18" t="s">
        <v>46</v>
      </c>
      <c r="L44" s="18" t="s">
        <v>6</v>
      </c>
      <c r="M44" s="44"/>
      <c r="N44" s="23"/>
      <c r="O44" s="23"/>
      <c r="P44" s="43"/>
      <c r="Q44" s="23"/>
      <c r="R44" s="23"/>
      <c r="S44" s="43"/>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61">
        <f aca="true" t="shared" si="7" ref="BA43:BA52">total_amount_ba($B$2,$D$2,D44,F44,J44,K44,M44)</f>
        <v>27916.8</v>
      </c>
      <c r="BB44" s="67">
        <f aca="true" t="shared" si="8" ref="BB43:BB70">BA44+SUM(N44:AZ44)</f>
        <v>27916.8</v>
      </c>
      <c r="BC44" s="41" t="str">
        <f>SpellNumber(L44,BB44)</f>
        <v>INR  Twenty Seven Thousand Nine Hundred &amp; Sixteen  and Paise Eighty Only</v>
      </c>
      <c r="IE44" s="22">
        <v>2</v>
      </c>
      <c r="IF44" s="22" t="s">
        <v>32</v>
      </c>
      <c r="IG44" s="22" t="s">
        <v>40</v>
      </c>
      <c r="IH44" s="22">
        <v>10</v>
      </c>
      <c r="II44" s="22" t="s">
        <v>35</v>
      </c>
    </row>
    <row r="45" spans="1:243" s="21" customFormat="1" ht="28.5">
      <c r="A45" s="82">
        <v>14.2</v>
      </c>
      <c r="B45" s="83" t="s">
        <v>89</v>
      </c>
      <c r="C45" s="34" t="s">
        <v>201</v>
      </c>
      <c r="D45" s="103">
        <v>2</v>
      </c>
      <c r="E45" s="85" t="s">
        <v>168</v>
      </c>
      <c r="F45" s="103">
        <v>487.51</v>
      </c>
      <c r="G45" s="23"/>
      <c r="H45" s="23"/>
      <c r="I45" s="36" t="s">
        <v>36</v>
      </c>
      <c r="J45" s="17">
        <f t="shared" si="6"/>
        <v>1</v>
      </c>
      <c r="K45" s="18" t="s">
        <v>46</v>
      </c>
      <c r="L45" s="18" t="s">
        <v>6</v>
      </c>
      <c r="M45" s="44"/>
      <c r="N45" s="23"/>
      <c r="O45" s="23"/>
      <c r="P45" s="43"/>
      <c r="Q45" s="23"/>
      <c r="R45" s="23"/>
      <c r="S45" s="43"/>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61">
        <f t="shared" si="7"/>
        <v>975.02</v>
      </c>
      <c r="BB45" s="67">
        <f t="shared" si="8"/>
        <v>975.02</v>
      </c>
      <c r="BC45" s="41" t="str">
        <f aca="true" t="shared" si="9" ref="BC45:BC57">SpellNumber(L45,BB45)</f>
        <v>INR  Nine Hundred &amp; Seventy Five  and Paise Two Only</v>
      </c>
      <c r="IE45" s="22">
        <v>3</v>
      </c>
      <c r="IF45" s="22" t="s">
        <v>41</v>
      </c>
      <c r="IG45" s="22" t="s">
        <v>42</v>
      </c>
      <c r="IH45" s="22">
        <v>10</v>
      </c>
      <c r="II45" s="22" t="s">
        <v>35</v>
      </c>
    </row>
    <row r="46" spans="1:243" s="21" customFormat="1" ht="28.5">
      <c r="A46" s="82">
        <v>14.3</v>
      </c>
      <c r="B46" s="83" t="s">
        <v>90</v>
      </c>
      <c r="C46" s="34" t="s">
        <v>202</v>
      </c>
      <c r="D46" s="103">
        <v>5</v>
      </c>
      <c r="E46" s="85" t="s">
        <v>168</v>
      </c>
      <c r="F46" s="103">
        <v>724.24</v>
      </c>
      <c r="G46" s="23"/>
      <c r="H46" s="23"/>
      <c r="I46" s="36" t="s">
        <v>36</v>
      </c>
      <c r="J46" s="17">
        <f t="shared" si="6"/>
        <v>1</v>
      </c>
      <c r="K46" s="18" t="s">
        <v>46</v>
      </c>
      <c r="L46" s="18" t="s">
        <v>6</v>
      </c>
      <c r="M46" s="44"/>
      <c r="N46" s="23"/>
      <c r="O46" s="23"/>
      <c r="P46" s="43"/>
      <c r="Q46" s="23"/>
      <c r="R46" s="23"/>
      <c r="S46" s="43"/>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61">
        <f t="shared" si="7"/>
        <v>3621.2</v>
      </c>
      <c r="BB46" s="67">
        <f t="shared" si="8"/>
        <v>3621.2</v>
      </c>
      <c r="BC46" s="41" t="str">
        <f t="shared" si="9"/>
        <v>INR  Three Thousand Six Hundred &amp; Twenty One  and Paise Twenty Only</v>
      </c>
      <c r="IE46" s="22">
        <v>1.01</v>
      </c>
      <c r="IF46" s="22" t="s">
        <v>37</v>
      </c>
      <c r="IG46" s="22" t="s">
        <v>33</v>
      </c>
      <c r="IH46" s="22">
        <v>123.223</v>
      </c>
      <c r="II46" s="22" t="s">
        <v>35</v>
      </c>
    </row>
    <row r="47" spans="1:243" s="21" customFormat="1" ht="110.25">
      <c r="A47" s="82">
        <v>15</v>
      </c>
      <c r="B47" s="83" t="s">
        <v>91</v>
      </c>
      <c r="C47" s="34" t="s">
        <v>203</v>
      </c>
      <c r="D47" s="35"/>
      <c r="E47" s="15"/>
      <c r="F47" s="36"/>
      <c r="G47" s="16"/>
      <c r="H47" s="16"/>
      <c r="I47" s="36"/>
      <c r="J47" s="17"/>
      <c r="K47" s="18"/>
      <c r="L47" s="18"/>
      <c r="M47" s="19"/>
      <c r="N47" s="20"/>
      <c r="O47" s="20"/>
      <c r="P47" s="37"/>
      <c r="Q47" s="20"/>
      <c r="R47" s="20"/>
      <c r="S47" s="37"/>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9"/>
      <c r="BB47" s="40"/>
      <c r="BC47" s="41"/>
      <c r="IE47" s="22">
        <v>1.02</v>
      </c>
      <c r="IF47" s="22" t="s">
        <v>38</v>
      </c>
      <c r="IG47" s="22" t="s">
        <v>39</v>
      </c>
      <c r="IH47" s="22">
        <v>213</v>
      </c>
      <c r="II47" s="22" t="s">
        <v>35</v>
      </c>
    </row>
    <row r="48" spans="1:243" s="21" customFormat="1" ht="28.5">
      <c r="A48" s="86">
        <v>15.1</v>
      </c>
      <c r="B48" s="87" t="s">
        <v>92</v>
      </c>
      <c r="C48" s="34" t="s">
        <v>204</v>
      </c>
      <c r="D48" s="103">
        <v>2</v>
      </c>
      <c r="E48" s="106" t="s">
        <v>169</v>
      </c>
      <c r="F48" s="103">
        <v>1277.51</v>
      </c>
      <c r="G48" s="23"/>
      <c r="H48" s="23"/>
      <c r="I48" s="36" t="s">
        <v>36</v>
      </c>
      <c r="J48" s="17">
        <f t="shared" si="6"/>
        <v>1</v>
      </c>
      <c r="K48" s="18" t="s">
        <v>46</v>
      </c>
      <c r="L48" s="18" t="s">
        <v>6</v>
      </c>
      <c r="M48" s="44"/>
      <c r="N48" s="23"/>
      <c r="O48" s="23"/>
      <c r="P48" s="43"/>
      <c r="Q48" s="23"/>
      <c r="R48" s="23"/>
      <c r="S48" s="43"/>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61">
        <f t="shared" si="7"/>
        <v>2555.02</v>
      </c>
      <c r="BB48" s="67">
        <f t="shared" si="8"/>
        <v>2555.02</v>
      </c>
      <c r="BC48" s="41" t="str">
        <f t="shared" si="9"/>
        <v>INR  Two Thousand Five Hundred &amp; Fifty Five  and Paise Two Only</v>
      </c>
      <c r="IE48" s="22">
        <v>2</v>
      </c>
      <c r="IF48" s="22" t="s">
        <v>32</v>
      </c>
      <c r="IG48" s="22" t="s">
        <v>40</v>
      </c>
      <c r="IH48" s="22">
        <v>10</v>
      </c>
      <c r="II48" s="22" t="s">
        <v>35</v>
      </c>
    </row>
    <row r="49" spans="1:243" s="21" customFormat="1" ht="28.5">
      <c r="A49" s="86">
        <v>15.2</v>
      </c>
      <c r="B49" s="87" t="s">
        <v>93</v>
      </c>
      <c r="C49" s="34" t="s">
        <v>205</v>
      </c>
      <c r="D49" s="103">
        <v>5</v>
      </c>
      <c r="E49" s="106" t="s">
        <v>169</v>
      </c>
      <c r="F49" s="103">
        <v>1900.04</v>
      </c>
      <c r="G49" s="23"/>
      <c r="H49" s="23"/>
      <c r="I49" s="36" t="s">
        <v>36</v>
      </c>
      <c r="J49" s="17">
        <f t="shared" si="6"/>
        <v>1</v>
      </c>
      <c r="K49" s="18" t="s">
        <v>46</v>
      </c>
      <c r="L49" s="18" t="s">
        <v>6</v>
      </c>
      <c r="M49" s="44"/>
      <c r="N49" s="23"/>
      <c r="O49" s="23"/>
      <c r="P49" s="43"/>
      <c r="Q49" s="23"/>
      <c r="R49" s="23"/>
      <c r="S49" s="43"/>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61">
        <f t="shared" si="7"/>
        <v>9500.2</v>
      </c>
      <c r="BB49" s="67">
        <f t="shared" si="8"/>
        <v>9500.2</v>
      </c>
      <c r="BC49" s="41" t="str">
        <f t="shared" si="9"/>
        <v>INR  Nine Thousand Five Hundred    and Paise Twenty Only</v>
      </c>
      <c r="IE49" s="22">
        <v>3</v>
      </c>
      <c r="IF49" s="22" t="s">
        <v>41</v>
      </c>
      <c r="IG49" s="22" t="s">
        <v>42</v>
      </c>
      <c r="IH49" s="22">
        <v>10</v>
      </c>
      <c r="II49" s="22" t="s">
        <v>35</v>
      </c>
    </row>
    <row r="50" spans="1:243" s="21" customFormat="1" ht="110.25">
      <c r="A50" s="82">
        <v>16</v>
      </c>
      <c r="B50" s="83" t="s">
        <v>94</v>
      </c>
      <c r="C50" s="34" t="s">
        <v>206</v>
      </c>
      <c r="D50" s="35"/>
      <c r="E50" s="15"/>
      <c r="F50" s="36"/>
      <c r="G50" s="16"/>
      <c r="H50" s="16"/>
      <c r="I50" s="36"/>
      <c r="J50" s="17"/>
      <c r="K50" s="18"/>
      <c r="L50" s="18"/>
      <c r="M50" s="19"/>
      <c r="N50" s="20"/>
      <c r="O50" s="20"/>
      <c r="P50" s="37"/>
      <c r="Q50" s="20"/>
      <c r="R50" s="20"/>
      <c r="S50" s="37"/>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9"/>
      <c r="BB50" s="40"/>
      <c r="BC50" s="41"/>
      <c r="IE50" s="22">
        <v>1.01</v>
      </c>
      <c r="IF50" s="22" t="s">
        <v>37</v>
      </c>
      <c r="IG50" s="22" t="s">
        <v>33</v>
      </c>
      <c r="IH50" s="22">
        <v>123.223</v>
      </c>
      <c r="II50" s="22" t="s">
        <v>35</v>
      </c>
    </row>
    <row r="51" spans="1:243" s="21" customFormat="1" ht="28.5">
      <c r="A51" s="82">
        <v>16.1</v>
      </c>
      <c r="B51" s="83" t="s">
        <v>95</v>
      </c>
      <c r="C51" s="34" t="s">
        <v>207</v>
      </c>
      <c r="D51" s="103">
        <v>4</v>
      </c>
      <c r="E51" s="82" t="s">
        <v>168</v>
      </c>
      <c r="F51" s="103">
        <v>3266.99</v>
      </c>
      <c r="G51" s="23"/>
      <c r="H51" s="23"/>
      <c r="I51" s="36" t="s">
        <v>36</v>
      </c>
      <c r="J51" s="17">
        <f t="shared" si="6"/>
        <v>1</v>
      </c>
      <c r="K51" s="18" t="s">
        <v>46</v>
      </c>
      <c r="L51" s="18" t="s">
        <v>6</v>
      </c>
      <c r="M51" s="44"/>
      <c r="N51" s="23"/>
      <c r="O51" s="23"/>
      <c r="P51" s="43"/>
      <c r="Q51" s="23"/>
      <c r="R51" s="23"/>
      <c r="S51" s="43"/>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61">
        <f t="shared" si="7"/>
        <v>13067.96</v>
      </c>
      <c r="BB51" s="67">
        <f t="shared" si="8"/>
        <v>13067.96</v>
      </c>
      <c r="BC51" s="41" t="str">
        <f t="shared" si="9"/>
        <v>INR  Thirteen Thousand  &amp;Sixty Seven  and Paise Ninety Six Only</v>
      </c>
      <c r="IE51" s="22">
        <v>1.02</v>
      </c>
      <c r="IF51" s="22" t="s">
        <v>38</v>
      </c>
      <c r="IG51" s="22" t="s">
        <v>39</v>
      </c>
      <c r="IH51" s="22">
        <v>213</v>
      </c>
      <c r="II51" s="22" t="s">
        <v>35</v>
      </c>
    </row>
    <row r="52" spans="1:243" s="21" customFormat="1" ht="28.5">
      <c r="A52" s="82">
        <v>16.2</v>
      </c>
      <c r="B52" s="83" t="s">
        <v>96</v>
      </c>
      <c r="C52" s="34" t="s">
        <v>208</v>
      </c>
      <c r="D52" s="103">
        <v>4</v>
      </c>
      <c r="E52" s="82" t="s">
        <v>168</v>
      </c>
      <c r="F52" s="103">
        <v>3634.37</v>
      </c>
      <c r="G52" s="23"/>
      <c r="H52" s="23"/>
      <c r="I52" s="36" t="s">
        <v>36</v>
      </c>
      <c r="J52" s="17">
        <f t="shared" si="6"/>
        <v>1</v>
      </c>
      <c r="K52" s="18" t="s">
        <v>46</v>
      </c>
      <c r="L52" s="18" t="s">
        <v>6</v>
      </c>
      <c r="M52" s="44"/>
      <c r="N52" s="23"/>
      <c r="O52" s="23"/>
      <c r="P52" s="43"/>
      <c r="Q52" s="23"/>
      <c r="R52" s="23"/>
      <c r="S52" s="43"/>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61">
        <f t="shared" si="7"/>
        <v>14537.48</v>
      </c>
      <c r="BB52" s="67">
        <f t="shared" si="8"/>
        <v>14537.48</v>
      </c>
      <c r="BC52" s="41" t="str">
        <f t="shared" si="9"/>
        <v>INR  Fourteen Thousand Five Hundred &amp; Thirty Seven  and Paise Forty Eight Only</v>
      </c>
      <c r="IE52" s="22">
        <v>2</v>
      </c>
      <c r="IF52" s="22" t="s">
        <v>32</v>
      </c>
      <c r="IG52" s="22" t="s">
        <v>40</v>
      </c>
      <c r="IH52" s="22">
        <v>10</v>
      </c>
      <c r="II52" s="22" t="s">
        <v>35</v>
      </c>
    </row>
    <row r="53" spans="1:243" s="21" customFormat="1" ht="78.75">
      <c r="A53" s="82">
        <v>17</v>
      </c>
      <c r="B53" s="83" t="s">
        <v>97</v>
      </c>
      <c r="C53" s="34" t="s">
        <v>209</v>
      </c>
      <c r="D53" s="103">
        <v>1</v>
      </c>
      <c r="E53" s="82" t="s">
        <v>168</v>
      </c>
      <c r="F53" s="103">
        <v>676.24</v>
      </c>
      <c r="G53" s="23"/>
      <c r="H53" s="23"/>
      <c r="I53" s="36" t="s">
        <v>36</v>
      </c>
      <c r="J53" s="17">
        <f>IF(I53="Less(-)",-1,1)</f>
        <v>1</v>
      </c>
      <c r="K53" s="18" t="s">
        <v>46</v>
      </c>
      <c r="L53" s="18" t="s">
        <v>6</v>
      </c>
      <c r="M53" s="44"/>
      <c r="N53" s="23"/>
      <c r="O53" s="23"/>
      <c r="P53" s="43"/>
      <c r="Q53" s="23"/>
      <c r="R53" s="23"/>
      <c r="S53" s="43"/>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61">
        <f>total_amount_ba($B$2,$D$2,D53,F53,J53,K53,M53)</f>
        <v>676.24</v>
      </c>
      <c r="BB53" s="67">
        <f t="shared" si="8"/>
        <v>676.24</v>
      </c>
      <c r="BC53" s="41" t="str">
        <f t="shared" si="9"/>
        <v>INR  Six Hundred &amp; Seventy Six  and Paise Twenty Four Only</v>
      </c>
      <c r="IE53" s="22">
        <v>1.01</v>
      </c>
      <c r="IF53" s="22" t="s">
        <v>37</v>
      </c>
      <c r="IG53" s="22" t="s">
        <v>33</v>
      </c>
      <c r="IH53" s="22">
        <v>123.223</v>
      </c>
      <c r="II53" s="22" t="s">
        <v>35</v>
      </c>
    </row>
    <row r="54" spans="1:243" s="21" customFormat="1" ht="31.5">
      <c r="A54" s="82">
        <v>18</v>
      </c>
      <c r="B54" s="84" t="s">
        <v>98</v>
      </c>
      <c r="C54" s="34" t="s">
        <v>210</v>
      </c>
      <c r="D54" s="35"/>
      <c r="E54" s="15"/>
      <c r="F54" s="36"/>
      <c r="G54" s="16"/>
      <c r="H54" s="16"/>
      <c r="I54" s="36"/>
      <c r="J54" s="17"/>
      <c r="K54" s="18"/>
      <c r="L54" s="18"/>
      <c r="M54" s="19"/>
      <c r="N54" s="20"/>
      <c r="O54" s="20"/>
      <c r="P54" s="37"/>
      <c r="Q54" s="20"/>
      <c r="R54" s="20"/>
      <c r="S54" s="37"/>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9"/>
      <c r="BB54" s="40"/>
      <c r="BC54" s="41"/>
      <c r="IE54" s="22">
        <v>1.02</v>
      </c>
      <c r="IF54" s="22" t="s">
        <v>38</v>
      </c>
      <c r="IG54" s="22" t="s">
        <v>39</v>
      </c>
      <c r="IH54" s="22">
        <v>213</v>
      </c>
      <c r="II54" s="22" t="s">
        <v>35</v>
      </c>
    </row>
    <row r="55" spans="1:243" s="21" customFormat="1" ht="15.75">
      <c r="A55" s="82">
        <v>18.1</v>
      </c>
      <c r="B55" s="84" t="s">
        <v>99</v>
      </c>
      <c r="C55" s="34" t="s">
        <v>211</v>
      </c>
      <c r="D55" s="103">
        <v>40</v>
      </c>
      <c r="E55" s="104" t="s">
        <v>168</v>
      </c>
      <c r="F55" s="103">
        <v>26.3</v>
      </c>
      <c r="G55" s="23"/>
      <c r="H55" s="23"/>
      <c r="I55" s="36" t="s">
        <v>36</v>
      </c>
      <c r="J55" s="17">
        <f>IF(I55="Less(-)",-1,1)</f>
        <v>1</v>
      </c>
      <c r="K55" s="18" t="s">
        <v>46</v>
      </c>
      <c r="L55" s="18" t="s">
        <v>6</v>
      </c>
      <c r="M55" s="44"/>
      <c r="N55" s="23"/>
      <c r="O55" s="23"/>
      <c r="P55" s="43"/>
      <c r="Q55" s="23"/>
      <c r="R55" s="23"/>
      <c r="S55" s="43"/>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61">
        <f>total_amount_ba($B$2,$D$2,D55,F55,J55,K55,M55)</f>
        <v>1052</v>
      </c>
      <c r="BB55" s="67">
        <f t="shared" si="8"/>
        <v>1052</v>
      </c>
      <c r="BC55" s="41" t="str">
        <f t="shared" si="9"/>
        <v>INR  One Thousand  &amp;Fifty Two  Only</v>
      </c>
      <c r="IE55" s="22">
        <v>2</v>
      </c>
      <c r="IF55" s="22" t="s">
        <v>32</v>
      </c>
      <c r="IG55" s="22" t="s">
        <v>40</v>
      </c>
      <c r="IH55" s="22">
        <v>10</v>
      </c>
      <c r="II55" s="22" t="s">
        <v>35</v>
      </c>
    </row>
    <row r="56" spans="1:243" s="21" customFormat="1" ht="78.75">
      <c r="A56" s="82">
        <v>19</v>
      </c>
      <c r="B56" s="84" t="s">
        <v>100</v>
      </c>
      <c r="C56" s="34" t="s">
        <v>212</v>
      </c>
      <c r="D56" s="103">
        <v>4</v>
      </c>
      <c r="E56" s="104" t="s">
        <v>168</v>
      </c>
      <c r="F56" s="103">
        <v>743.53</v>
      </c>
      <c r="G56" s="23"/>
      <c r="H56" s="46"/>
      <c r="I56" s="36" t="s">
        <v>36</v>
      </c>
      <c r="J56" s="17">
        <f>IF(I56="Less(-)",-1,1)</f>
        <v>1</v>
      </c>
      <c r="K56" s="18" t="s">
        <v>46</v>
      </c>
      <c r="L56" s="18" t="s">
        <v>6</v>
      </c>
      <c r="M56" s="44"/>
      <c r="N56" s="23"/>
      <c r="O56" s="23"/>
      <c r="P56" s="43"/>
      <c r="Q56" s="23"/>
      <c r="R56" s="23"/>
      <c r="S56" s="43"/>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61">
        <f>total_amount_ba($B$2,$D$2,D56,F56,J56,K56,M56)</f>
        <v>2974.12</v>
      </c>
      <c r="BB56" s="67">
        <f t="shared" si="8"/>
        <v>2974.12</v>
      </c>
      <c r="BC56" s="41" t="str">
        <f t="shared" si="9"/>
        <v>INR  Two Thousand Nine Hundred &amp; Seventy Four  and Paise Twelve Only</v>
      </c>
      <c r="IE56" s="22">
        <v>3</v>
      </c>
      <c r="IF56" s="22" t="s">
        <v>41</v>
      </c>
      <c r="IG56" s="22" t="s">
        <v>42</v>
      </c>
      <c r="IH56" s="22">
        <v>10</v>
      </c>
      <c r="II56" s="22" t="s">
        <v>35</v>
      </c>
    </row>
    <row r="57" spans="1:243" s="21" customFormat="1" ht="94.5">
      <c r="A57" s="88">
        <v>20</v>
      </c>
      <c r="B57" s="84" t="s">
        <v>101</v>
      </c>
      <c r="C57" s="34" t="s">
        <v>213</v>
      </c>
      <c r="D57" s="35"/>
      <c r="E57" s="15"/>
      <c r="F57" s="36"/>
      <c r="G57" s="16"/>
      <c r="H57" s="16"/>
      <c r="I57" s="36"/>
      <c r="J57" s="17"/>
      <c r="K57" s="18"/>
      <c r="L57" s="18"/>
      <c r="M57" s="19"/>
      <c r="N57" s="20"/>
      <c r="O57" s="20"/>
      <c r="P57" s="37"/>
      <c r="Q57" s="20"/>
      <c r="R57" s="20"/>
      <c r="S57" s="37"/>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9"/>
      <c r="BB57" s="40"/>
      <c r="BC57" s="41"/>
      <c r="IE57" s="22">
        <v>1.02</v>
      </c>
      <c r="IF57" s="22" t="s">
        <v>38</v>
      </c>
      <c r="IG57" s="22" t="s">
        <v>39</v>
      </c>
      <c r="IH57" s="22">
        <v>213</v>
      </c>
      <c r="II57" s="22" t="s">
        <v>35</v>
      </c>
    </row>
    <row r="58" spans="1:243" s="21" customFormat="1" ht="28.5">
      <c r="A58" s="88">
        <v>20.1</v>
      </c>
      <c r="B58" s="84" t="s">
        <v>102</v>
      </c>
      <c r="C58" s="34" t="s">
        <v>214</v>
      </c>
      <c r="D58" s="103">
        <v>2</v>
      </c>
      <c r="E58" s="88" t="s">
        <v>168</v>
      </c>
      <c r="F58" s="103">
        <v>1836.91</v>
      </c>
      <c r="G58" s="23"/>
      <c r="H58" s="23"/>
      <c r="I58" s="36" t="s">
        <v>36</v>
      </c>
      <c r="J58" s="17">
        <f aca="true" t="shared" si="10" ref="J57:J66">IF(I58="Less(-)",-1,1)</f>
        <v>1</v>
      </c>
      <c r="K58" s="18" t="s">
        <v>46</v>
      </c>
      <c r="L58" s="18" t="s">
        <v>6</v>
      </c>
      <c r="M58" s="44"/>
      <c r="N58" s="23"/>
      <c r="O58" s="23"/>
      <c r="P58" s="43"/>
      <c r="Q58" s="23"/>
      <c r="R58" s="23"/>
      <c r="S58" s="43"/>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61">
        <f aca="true" t="shared" si="11" ref="BA57:BA66">total_amount_ba($B$2,$D$2,D58,F58,J58,K58,M58)</f>
        <v>3673.82</v>
      </c>
      <c r="BB58" s="67">
        <f t="shared" si="8"/>
        <v>3673.82</v>
      </c>
      <c r="BC58" s="41" t="str">
        <f>SpellNumber(L58,BB58)</f>
        <v>INR  Three Thousand Six Hundred &amp; Seventy Three  and Paise Eighty Two Only</v>
      </c>
      <c r="IE58" s="22">
        <v>2</v>
      </c>
      <c r="IF58" s="22" t="s">
        <v>32</v>
      </c>
      <c r="IG58" s="22" t="s">
        <v>40</v>
      </c>
      <c r="IH58" s="22">
        <v>10</v>
      </c>
      <c r="II58" s="22" t="s">
        <v>35</v>
      </c>
    </row>
    <row r="59" spans="1:243" s="21" customFormat="1" ht="28.5">
      <c r="A59" s="88">
        <v>20.2</v>
      </c>
      <c r="B59" s="84" t="s">
        <v>103</v>
      </c>
      <c r="C59" s="34" t="s">
        <v>215</v>
      </c>
      <c r="D59" s="103">
        <v>3</v>
      </c>
      <c r="E59" s="88" t="s">
        <v>168</v>
      </c>
      <c r="F59" s="103">
        <v>2314.77</v>
      </c>
      <c r="G59" s="23"/>
      <c r="H59" s="23"/>
      <c r="I59" s="36" t="s">
        <v>36</v>
      </c>
      <c r="J59" s="17">
        <f t="shared" si="10"/>
        <v>1</v>
      </c>
      <c r="K59" s="18" t="s">
        <v>46</v>
      </c>
      <c r="L59" s="18" t="s">
        <v>6</v>
      </c>
      <c r="M59" s="44"/>
      <c r="N59" s="23"/>
      <c r="O59" s="23"/>
      <c r="P59" s="43"/>
      <c r="Q59" s="23"/>
      <c r="R59" s="23"/>
      <c r="S59" s="43"/>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61">
        <f t="shared" si="11"/>
        <v>6944.31</v>
      </c>
      <c r="BB59" s="67">
        <f t="shared" si="8"/>
        <v>6944.31</v>
      </c>
      <c r="BC59" s="41" t="str">
        <f aca="true" t="shared" si="12" ref="BC59:BC70">SpellNumber(L59,BB59)</f>
        <v>INR  Six Thousand Nine Hundred &amp; Forty Four  and Paise Thirty One Only</v>
      </c>
      <c r="IE59" s="22">
        <v>3</v>
      </c>
      <c r="IF59" s="22" t="s">
        <v>41</v>
      </c>
      <c r="IG59" s="22" t="s">
        <v>42</v>
      </c>
      <c r="IH59" s="22">
        <v>10</v>
      </c>
      <c r="II59" s="22" t="s">
        <v>35</v>
      </c>
    </row>
    <row r="60" spans="1:243" s="21" customFormat="1" ht="94.5">
      <c r="A60" s="88">
        <v>21</v>
      </c>
      <c r="B60" s="84" t="s">
        <v>104</v>
      </c>
      <c r="C60" s="34" t="s">
        <v>216</v>
      </c>
      <c r="D60" s="35"/>
      <c r="E60" s="15"/>
      <c r="F60" s="36"/>
      <c r="G60" s="16"/>
      <c r="H60" s="16"/>
      <c r="I60" s="36"/>
      <c r="J60" s="17"/>
      <c r="K60" s="18"/>
      <c r="L60" s="18"/>
      <c r="M60" s="19"/>
      <c r="N60" s="20"/>
      <c r="O60" s="20"/>
      <c r="P60" s="37"/>
      <c r="Q60" s="20"/>
      <c r="R60" s="20"/>
      <c r="S60" s="37"/>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9"/>
      <c r="BB60" s="40"/>
      <c r="BC60" s="41"/>
      <c r="IE60" s="22">
        <v>1.01</v>
      </c>
      <c r="IF60" s="22" t="s">
        <v>37</v>
      </c>
      <c r="IG60" s="22" t="s">
        <v>33</v>
      </c>
      <c r="IH60" s="22">
        <v>123.223</v>
      </c>
      <c r="II60" s="22" t="s">
        <v>35</v>
      </c>
    </row>
    <row r="61" spans="1:243" s="21" customFormat="1" ht="28.5">
      <c r="A61" s="88">
        <v>21.1</v>
      </c>
      <c r="B61" s="84" t="s">
        <v>103</v>
      </c>
      <c r="C61" s="34" t="s">
        <v>217</v>
      </c>
      <c r="D61" s="103">
        <v>4</v>
      </c>
      <c r="E61" s="88" t="s">
        <v>168</v>
      </c>
      <c r="F61" s="103">
        <v>2434.9</v>
      </c>
      <c r="G61" s="23"/>
      <c r="H61" s="23"/>
      <c r="I61" s="36" t="s">
        <v>36</v>
      </c>
      <c r="J61" s="17">
        <f t="shared" si="10"/>
        <v>1</v>
      </c>
      <c r="K61" s="18" t="s">
        <v>46</v>
      </c>
      <c r="L61" s="18" t="s">
        <v>6</v>
      </c>
      <c r="M61" s="44"/>
      <c r="N61" s="23"/>
      <c r="O61" s="23"/>
      <c r="P61" s="43"/>
      <c r="Q61" s="23"/>
      <c r="R61" s="23"/>
      <c r="S61" s="43"/>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45"/>
      <c r="AV61" s="38"/>
      <c r="AW61" s="38"/>
      <c r="AX61" s="38"/>
      <c r="AY61" s="38"/>
      <c r="AZ61" s="38"/>
      <c r="BA61" s="61">
        <f t="shared" si="11"/>
        <v>9739.6</v>
      </c>
      <c r="BB61" s="67">
        <f t="shared" si="8"/>
        <v>9739.6</v>
      </c>
      <c r="BC61" s="41" t="str">
        <f t="shared" si="12"/>
        <v>INR  Nine Thousand Seven Hundred &amp; Thirty Nine  and Paise Sixty Only</v>
      </c>
      <c r="IE61" s="22">
        <v>1.02</v>
      </c>
      <c r="IF61" s="22" t="s">
        <v>38</v>
      </c>
      <c r="IG61" s="22" t="s">
        <v>39</v>
      </c>
      <c r="IH61" s="22">
        <v>213</v>
      </c>
      <c r="II61" s="22" t="s">
        <v>35</v>
      </c>
    </row>
    <row r="62" spans="1:243" s="21" customFormat="1" ht="47.25">
      <c r="A62" s="89">
        <v>22</v>
      </c>
      <c r="B62" s="90" t="s">
        <v>105</v>
      </c>
      <c r="C62" s="34" t="s">
        <v>218</v>
      </c>
      <c r="D62" s="35"/>
      <c r="E62" s="15"/>
      <c r="F62" s="36"/>
      <c r="G62" s="16"/>
      <c r="H62" s="16"/>
      <c r="I62" s="36"/>
      <c r="J62" s="17"/>
      <c r="K62" s="18"/>
      <c r="L62" s="18"/>
      <c r="M62" s="19"/>
      <c r="N62" s="20"/>
      <c r="O62" s="20"/>
      <c r="P62" s="37"/>
      <c r="Q62" s="20"/>
      <c r="R62" s="20"/>
      <c r="S62" s="37"/>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9"/>
      <c r="BB62" s="40"/>
      <c r="BC62" s="41"/>
      <c r="IE62" s="22">
        <v>2</v>
      </c>
      <c r="IF62" s="22" t="s">
        <v>32</v>
      </c>
      <c r="IG62" s="22" t="s">
        <v>40</v>
      </c>
      <c r="IH62" s="22">
        <v>10</v>
      </c>
      <c r="II62" s="22" t="s">
        <v>35</v>
      </c>
    </row>
    <row r="63" spans="1:243" s="21" customFormat="1" ht="28.5">
      <c r="A63" s="89">
        <v>22.01</v>
      </c>
      <c r="B63" s="91" t="s">
        <v>106</v>
      </c>
      <c r="C63" s="34" t="s">
        <v>219</v>
      </c>
      <c r="D63" s="103">
        <v>100</v>
      </c>
      <c r="E63" s="107" t="s">
        <v>166</v>
      </c>
      <c r="F63" s="103">
        <v>877.69</v>
      </c>
      <c r="G63" s="23"/>
      <c r="H63" s="23"/>
      <c r="I63" s="36" t="s">
        <v>36</v>
      </c>
      <c r="J63" s="17">
        <f t="shared" si="10"/>
        <v>1</v>
      </c>
      <c r="K63" s="18" t="s">
        <v>46</v>
      </c>
      <c r="L63" s="18" t="s">
        <v>6</v>
      </c>
      <c r="M63" s="44"/>
      <c r="N63" s="23"/>
      <c r="O63" s="23"/>
      <c r="P63" s="43"/>
      <c r="Q63" s="23"/>
      <c r="R63" s="23"/>
      <c r="S63" s="43"/>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61">
        <f t="shared" si="11"/>
        <v>87769</v>
      </c>
      <c r="BB63" s="67">
        <f t="shared" si="8"/>
        <v>87769</v>
      </c>
      <c r="BC63" s="41" t="str">
        <f t="shared" si="12"/>
        <v>INR  Eighty Seven Thousand Seven Hundred &amp; Sixty Nine  Only</v>
      </c>
      <c r="IE63" s="22">
        <v>3</v>
      </c>
      <c r="IF63" s="22" t="s">
        <v>41</v>
      </c>
      <c r="IG63" s="22" t="s">
        <v>42</v>
      </c>
      <c r="IH63" s="22">
        <v>10</v>
      </c>
      <c r="II63" s="22" t="s">
        <v>35</v>
      </c>
    </row>
    <row r="64" spans="1:243" s="21" customFormat="1" ht="28.5">
      <c r="A64" s="89">
        <v>22.02</v>
      </c>
      <c r="B64" s="91" t="s">
        <v>107</v>
      </c>
      <c r="C64" s="34" t="s">
        <v>220</v>
      </c>
      <c r="D64" s="103">
        <v>100</v>
      </c>
      <c r="E64" s="107" t="s">
        <v>166</v>
      </c>
      <c r="F64" s="103">
        <v>386.67</v>
      </c>
      <c r="G64" s="23"/>
      <c r="H64" s="23"/>
      <c r="I64" s="36" t="s">
        <v>36</v>
      </c>
      <c r="J64" s="17">
        <f t="shared" si="10"/>
        <v>1</v>
      </c>
      <c r="K64" s="18" t="s">
        <v>46</v>
      </c>
      <c r="L64" s="18" t="s">
        <v>6</v>
      </c>
      <c r="M64" s="44"/>
      <c r="N64" s="23"/>
      <c r="O64" s="23"/>
      <c r="P64" s="43"/>
      <c r="Q64" s="23"/>
      <c r="R64" s="23"/>
      <c r="S64" s="43"/>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61">
        <f t="shared" si="11"/>
        <v>38667</v>
      </c>
      <c r="BB64" s="67">
        <f t="shared" si="8"/>
        <v>38667</v>
      </c>
      <c r="BC64" s="41" t="str">
        <f t="shared" si="12"/>
        <v>INR  Thirty Eight Thousand Six Hundred &amp; Sixty Seven  Only</v>
      </c>
      <c r="IE64" s="22">
        <v>1.01</v>
      </c>
      <c r="IF64" s="22" t="s">
        <v>37</v>
      </c>
      <c r="IG64" s="22" t="s">
        <v>33</v>
      </c>
      <c r="IH64" s="22">
        <v>123.223</v>
      </c>
      <c r="II64" s="22" t="s">
        <v>35</v>
      </c>
    </row>
    <row r="65" spans="1:243" s="21" customFormat="1" ht="28.5">
      <c r="A65" s="89">
        <v>22.03</v>
      </c>
      <c r="B65" s="92" t="s">
        <v>108</v>
      </c>
      <c r="C65" s="34" t="s">
        <v>221</v>
      </c>
      <c r="D65" s="103">
        <v>20</v>
      </c>
      <c r="E65" s="107" t="s">
        <v>170</v>
      </c>
      <c r="F65" s="103">
        <v>174.48</v>
      </c>
      <c r="G65" s="23"/>
      <c r="H65" s="23"/>
      <c r="I65" s="36" t="s">
        <v>36</v>
      </c>
      <c r="J65" s="17">
        <f t="shared" si="10"/>
        <v>1</v>
      </c>
      <c r="K65" s="18" t="s">
        <v>46</v>
      </c>
      <c r="L65" s="18" t="s">
        <v>6</v>
      </c>
      <c r="M65" s="44"/>
      <c r="N65" s="23"/>
      <c r="O65" s="23"/>
      <c r="P65" s="43"/>
      <c r="Q65" s="23"/>
      <c r="R65" s="23"/>
      <c r="S65" s="43"/>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61">
        <f t="shared" si="11"/>
        <v>3489.6</v>
      </c>
      <c r="BB65" s="67">
        <f t="shared" si="8"/>
        <v>3489.6</v>
      </c>
      <c r="BC65" s="41" t="str">
        <f t="shared" si="12"/>
        <v>INR  Three Thousand Four Hundred &amp; Eighty Nine  and Paise Sixty Only</v>
      </c>
      <c r="IE65" s="22">
        <v>1.02</v>
      </c>
      <c r="IF65" s="22" t="s">
        <v>38</v>
      </c>
      <c r="IG65" s="22" t="s">
        <v>39</v>
      </c>
      <c r="IH65" s="22">
        <v>213</v>
      </c>
      <c r="II65" s="22" t="s">
        <v>35</v>
      </c>
    </row>
    <row r="66" spans="1:243" s="21" customFormat="1" ht="28.5">
      <c r="A66" s="89">
        <v>22.04</v>
      </c>
      <c r="B66" s="92" t="s">
        <v>109</v>
      </c>
      <c r="C66" s="34" t="s">
        <v>222</v>
      </c>
      <c r="D66" s="103">
        <v>12</v>
      </c>
      <c r="E66" s="107" t="s">
        <v>170</v>
      </c>
      <c r="F66" s="103">
        <v>476.98</v>
      </c>
      <c r="G66" s="23"/>
      <c r="H66" s="23"/>
      <c r="I66" s="36" t="s">
        <v>36</v>
      </c>
      <c r="J66" s="17">
        <f t="shared" si="10"/>
        <v>1</v>
      </c>
      <c r="K66" s="18" t="s">
        <v>46</v>
      </c>
      <c r="L66" s="18" t="s">
        <v>6</v>
      </c>
      <c r="M66" s="44"/>
      <c r="N66" s="23"/>
      <c r="O66" s="23"/>
      <c r="P66" s="43"/>
      <c r="Q66" s="23"/>
      <c r="R66" s="23"/>
      <c r="S66" s="43"/>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61">
        <f t="shared" si="11"/>
        <v>5723.76</v>
      </c>
      <c r="BB66" s="67">
        <f t="shared" si="8"/>
        <v>5723.76</v>
      </c>
      <c r="BC66" s="41" t="str">
        <f t="shared" si="12"/>
        <v>INR  Five Thousand Seven Hundred &amp; Twenty Three  and Paise Seventy Six Only</v>
      </c>
      <c r="IE66" s="22">
        <v>2</v>
      </c>
      <c r="IF66" s="22" t="s">
        <v>32</v>
      </c>
      <c r="IG66" s="22" t="s">
        <v>40</v>
      </c>
      <c r="IH66" s="22">
        <v>10</v>
      </c>
      <c r="II66" s="22" t="s">
        <v>35</v>
      </c>
    </row>
    <row r="67" spans="1:243" s="21" customFormat="1" ht="28.5">
      <c r="A67" s="89">
        <v>22.05</v>
      </c>
      <c r="B67" s="92" t="s">
        <v>110</v>
      </c>
      <c r="C67" s="34" t="s">
        <v>223</v>
      </c>
      <c r="D67" s="103">
        <v>12</v>
      </c>
      <c r="E67" s="107" t="s">
        <v>170</v>
      </c>
      <c r="F67" s="103">
        <v>487.51</v>
      </c>
      <c r="G67" s="23"/>
      <c r="H67" s="23"/>
      <c r="I67" s="36" t="s">
        <v>36</v>
      </c>
      <c r="J67" s="17">
        <f>IF(I67="Less(-)",-1,1)</f>
        <v>1</v>
      </c>
      <c r="K67" s="18" t="s">
        <v>46</v>
      </c>
      <c r="L67" s="18" t="s">
        <v>6</v>
      </c>
      <c r="M67" s="44"/>
      <c r="N67" s="23"/>
      <c r="O67" s="23"/>
      <c r="P67" s="43"/>
      <c r="Q67" s="23"/>
      <c r="R67" s="23"/>
      <c r="S67" s="43"/>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61">
        <f>total_amount_ba($B$2,$D$2,D67,F67,J67,K67,M67)</f>
        <v>5850.12</v>
      </c>
      <c r="BB67" s="67">
        <f t="shared" si="8"/>
        <v>5850.12</v>
      </c>
      <c r="BC67" s="41" t="str">
        <f t="shared" si="12"/>
        <v>INR  Five Thousand Eight Hundred &amp; Fifty  and Paise Twelve Only</v>
      </c>
      <c r="IE67" s="22">
        <v>1.01</v>
      </c>
      <c r="IF67" s="22" t="s">
        <v>37</v>
      </c>
      <c r="IG67" s="22" t="s">
        <v>33</v>
      </c>
      <c r="IH67" s="22">
        <v>123.223</v>
      </c>
      <c r="II67" s="22" t="s">
        <v>35</v>
      </c>
    </row>
    <row r="68" spans="1:243" s="21" customFormat="1" ht="28.5">
      <c r="A68" s="89">
        <v>22.06</v>
      </c>
      <c r="B68" s="92" t="s">
        <v>111</v>
      </c>
      <c r="C68" s="34" t="s">
        <v>224</v>
      </c>
      <c r="D68" s="103">
        <v>8</v>
      </c>
      <c r="E68" s="107" t="s">
        <v>170</v>
      </c>
      <c r="F68" s="103">
        <v>672.51</v>
      </c>
      <c r="G68" s="23"/>
      <c r="H68" s="23"/>
      <c r="I68" s="36" t="s">
        <v>36</v>
      </c>
      <c r="J68" s="17">
        <f>IF(I68="Less(-)",-1,1)</f>
        <v>1</v>
      </c>
      <c r="K68" s="18" t="s">
        <v>46</v>
      </c>
      <c r="L68" s="18" t="s">
        <v>6</v>
      </c>
      <c r="M68" s="44"/>
      <c r="N68" s="23"/>
      <c r="O68" s="23"/>
      <c r="P68" s="43"/>
      <c r="Q68" s="23"/>
      <c r="R68" s="23"/>
      <c r="S68" s="43"/>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61">
        <f>total_amount_ba($B$2,$D$2,D68,F68,J68,K68,M68)</f>
        <v>5380.08</v>
      </c>
      <c r="BB68" s="67">
        <f t="shared" si="8"/>
        <v>5380.08</v>
      </c>
      <c r="BC68" s="41" t="str">
        <f t="shared" si="12"/>
        <v>INR  Five Thousand Three Hundred &amp; Eighty  and Paise Eight Only</v>
      </c>
      <c r="IE68" s="22">
        <v>1.02</v>
      </c>
      <c r="IF68" s="22" t="s">
        <v>38</v>
      </c>
      <c r="IG68" s="22" t="s">
        <v>39</v>
      </c>
      <c r="IH68" s="22">
        <v>213</v>
      </c>
      <c r="II68" s="22" t="s">
        <v>35</v>
      </c>
    </row>
    <row r="69" spans="1:243" s="21" customFormat="1" ht="28.5">
      <c r="A69" s="89">
        <v>22.07</v>
      </c>
      <c r="B69" s="92" t="s">
        <v>112</v>
      </c>
      <c r="C69" s="34" t="s">
        <v>225</v>
      </c>
      <c r="D69" s="103">
        <v>20</v>
      </c>
      <c r="E69" s="107" t="s">
        <v>170</v>
      </c>
      <c r="F69" s="103">
        <v>198.16</v>
      </c>
      <c r="G69" s="23"/>
      <c r="H69" s="23"/>
      <c r="I69" s="36" t="s">
        <v>36</v>
      </c>
      <c r="J69" s="17">
        <f>IF(I69="Less(-)",-1,1)</f>
        <v>1</v>
      </c>
      <c r="K69" s="18" t="s">
        <v>46</v>
      </c>
      <c r="L69" s="18" t="s">
        <v>6</v>
      </c>
      <c r="M69" s="44"/>
      <c r="N69" s="23"/>
      <c r="O69" s="23"/>
      <c r="P69" s="43"/>
      <c r="Q69" s="23"/>
      <c r="R69" s="23"/>
      <c r="S69" s="43"/>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61">
        <f>total_amount_ba($B$2,$D$2,D69,F69,J69,K69,M69)</f>
        <v>3963.2</v>
      </c>
      <c r="BB69" s="67">
        <f t="shared" si="8"/>
        <v>3963.2</v>
      </c>
      <c r="BC69" s="41" t="str">
        <f t="shared" si="12"/>
        <v>INR  Three Thousand Nine Hundred &amp; Sixty Three  and Paise Twenty Only</v>
      </c>
      <c r="IE69" s="22">
        <v>2</v>
      </c>
      <c r="IF69" s="22" t="s">
        <v>32</v>
      </c>
      <c r="IG69" s="22" t="s">
        <v>40</v>
      </c>
      <c r="IH69" s="22">
        <v>10</v>
      </c>
      <c r="II69" s="22" t="s">
        <v>35</v>
      </c>
    </row>
    <row r="70" spans="1:243" s="21" customFormat="1" ht="28.5">
      <c r="A70" s="89">
        <v>22.08</v>
      </c>
      <c r="B70" s="92" t="s">
        <v>113</v>
      </c>
      <c r="C70" s="34" t="s">
        <v>226</v>
      </c>
      <c r="D70" s="103">
        <v>20</v>
      </c>
      <c r="E70" s="107" t="s">
        <v>170</v>
      </c>
      <c r="F70" s="103">
        <v>79.79</v>
      </c>
      <c r="G70" s="23"/>
      <c r="H70" s="46"/>
      <c r="I70" s="36" t="s">
        <v>36</v>
      </c>
      <c r="J70" s="17">
        <f>IF(I70="Less(-)",-1,1)</f>
        <v>1</v>
      </c>
      <c r="K70" s="18" t="s">
        <v>46</v>
      </c>
      <c r="L70" s="18" t="s">
        <v>6</v>
      </c>
      <c r="M70" s="44"/>
      <c r="N70" s="23"/>
      <c r="O70" s="23"/>
      <c r="P70" s="43"/>
      <c r="Q70" s="23"/>
      <c r="R70" s="23"/>
      <c r="S70" s="43"/>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61">
        <f>total_amount_ba($B$2,$D$2,D70,F70,J70,K70,M70)</f>
        <v>1595.8</v>
      </c>
      <c r="BB70" s="67">
        <f t="shared" si="8"/>
        <v>1595.8</v>
      </c>
      <c r="BC70" s="41" t="str">
        <f t="shared" si="12"/>
        <v>INR  One Thousand Five Hundred &amp; Ninety Five  and Paise Eighty Only</v>
      </c>
      <c r="IE70" s="22">
        <v>3</v>
      </c>
      <c r="IF70" s="22" t="s">
        <v>41</v>
      </c>
      <c r="IG70" s="22" t="s">
        <v>42</v>
      </c>
      <c r="IH70" s="22">
        <v>10</v>
      </c>
      <c r="II70" s="22" t="s">
        <v>35</v>
      </c>
    </row>
    <row r="71" spans="1:243" s="21" customFormat="1" ht="31.5">
      <c r="A71" s="89">
        <v>22.09</v>
      </c>
      <c r="B71" s="93" t="s">
        <v>114</v>
      </c>
      <c r="C71" s="34" t="s">
        <v>227</v>
      </c>
      <c r="D71" s="103">
        <v>30</v>
      </c>
      <c r="E71" s="107" t="s">
        <v>170</v>
      </c>
      <c r="F71" s="103">
        <v>342.83</v>
      </c>
      <c r="G71" s="23"/>
      <c r="H71" s="23"/>
      <c r="I71" s="36" t="s">
        <v>36</v>
      </c>
      <c r="J71" s="17">
        <f>IF(I71="Less(-)",-1,1)</f>
        <v>1</v>
      </c>
      <c r="K71" s="18" t="s">
        <v>46</v>
      </c>
      <c r="L71" s="18" t="s">
        <v>6</v>
      </c>
      <c r="M71" s="44"/>
      <c r="N71" s="23"/>
      <c r="O71" s="23"/>
      <c r="P71" s="43"/>
      <c r="Q71" s="23"/>
      <c r="R71" s="23"/>
      <c r="S71" s="43"/>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61">
        <f aca="true" t="shared" si="13" ref="BA71:BA80">total_amount_ba($B$2,$D$2,D71,F71,J71,K71,M71)</f>
        <v>10284.9</v>
      </c>
      <c r="BB71" s="67">
        <f aca="true" t="shared" si="14" ref="BB71:BB98">BA71+SUM(N71:AZ71)</f>
        <v>10284.9</v>
      </c>
      <c r="BC71" s="41" t="str">
        <f>SpellNumber(L71,BB71)</f>
        <v>INR  Ten Thousand Two Hundred &amp; Eighty Four  and Paise Ninety Only</v>
      </c>
      <c r="IE71" s="22">
        <v>1.02</v>
      </c>
      <c r="IF71" s="22" t="s">
        <v>38</v>
      </c>
      <c r="IG71" s="22" t="s">
        <v>39</v>
      </c>
      <c r="IH71" s="22">
        <v>213</v>
      </c>
      <c r="II71" s="22" t="s">
        <v>35</v>
      </c>
    </row>
    <row r="72" spans="1:243" s="21" customFormat="1" ht="31.5">
      <c r="A72" s="94">
        <v>22.1</v>
      </c>
      <c r="B72" s="95" t="s">
        <v>115</v>
      </c>
      <c r="C72" s="34" t="s">
        <v>228</v>
      </c>
      <c r="D72" s="103">
        <v>30</v>
      </c>
      <c r="E72" s="107" t="s">
        <v>170</v>
      </c>
      <c r="F72" s="103">
        <v>181.5</v>
      </c>
      <c r="G72" s="23"/>
      <c r="H72" s="23"/>
      <c r="I72" s="36" t="s">
        <v>36</v>
      </c>
      <c r="J72" s="17">
        <f>IF(I72="Less(-)",-1,1)</f>
        <v>1</v>
      </c>
      <c r="K72" s="18" t="s">
        <v>46</v>
      </c>
      <c r="L72" s="18" t="s">
        <v>6</v>
      </c>
      <c r="M72" s="44"/>
      <c r="N72" s="23"/>
      <c r="O72" s="23"/>
      <c r="P72" s="43"/>
      <c r="Q72" s="23"/>
      <c r="R72" s="23"/>
      <c r="S72" s="43"/>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61">
        <f t="shared" si="13"/>
        <v>5445</v>
      </c>
      <c r="BB72" s="67">
        <f t="shared" si="14"/>
        <v>5445</v>
      </c>
      <c r="BC72" s="41" t="str">
        <f>SpellNumber(L72,BB72)</f>
        <v>INR  Five Thousand Four Hundred &amp; Forty Five  Only</v>
      </c>
      <c r="IE72" s="22">
        <v>2</v>
      </c>
      <c r="IF72" s="22" t="s">
        <v>32</v>
      </c>
      <c r="IG72" s="22" t="s">
        <v>40</v>
      </c>
      <c r="IH72" s="22">
        <v>10</v>
      </c>
      <c r="II72" s="22" t="s">
        <v>35</v>
      </c>
    </row>
    <row r="73" spans="1:243" s="21" customFormat="1" ht="31.5">
      <c r="A73" s="89">
        <v>22.11</v>
      </c>
      <c r="B73" s="95" t="s">
        <v>116</v>
      </c>
      <c r="C73" s="34" t="s">
        <v>229</v>
      </c>
      <c r="D73" s="103">
        <v>30</v>
      </c>
      <c r="E73" s="107" t="s">
        <v>170</v>
      </c>
      <c r="F73" s="103">
        <v>341.08</v>
      </c>
      <c r="G73" s="23"/>
      <c r="H73" s="23"/>
      <c r="I73" s="36" t="s">
        <v>36</v>
      </c>
      <c r="J73" s="17">
        <f>IF(I73="Less(-)",-1,1)</f>
        <v>1</v>
      </c>
      <c r="K73" s="18" t="s">
        <v>46</v>
      </c>
      <c r="L73" s="18" t="s">
        <v>6</v>
      </c>
      <c r="M73" s="44"/>
      <c r="N73" s="23"/>
      <c r="O73" s="23"/>
      <c r="P73" s="43"/>
      <c r="Q73" s="23"/>
      <c r="R73" s="23"/>
      <c r="S73" s="43"/>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61">
        <f t="shared" si="13"/>
        <v>10232.4</v>
      </c>
      <c r="BB73" s="67">
        <f t="shared" si="14"/>
        <v>10232.4</v>
      </c>
      <c r="BC73" s="41" t="str">
        <f aca="true" t="shared" si="15" ref="BC73:BC85">SpellNumber(L73,BB73)</f>
        <v>INR  Ten Thousand Two Hundred &amp; Thirty Two  and Paise Forty Only</v>
      </c>
      <c r="IE73" s="22">
        <v>3</v>
      </c>
      <c r="IF73" s="22" t="s">
        <v>41</v>
      </c>
      <c r="IG73" s="22" t="s">
        <v>42</v>
      </c>
      <c r="IH73" s="22">
        <v>10</v>
      </c>
      <c r="II73" s="22" t="s">
        <v>35</v>
      </c>
    </row>
    <row r="74" spans="1:243" s="21" customFormat="1" ht="47.25">
      <c r="A74" s="94">
        <v>22.12</v>
      </c>
      <c r="B74" s="95" t="s">
        <v>117</v>
      </c>
      <c r="C74" s="34" t="s">
        <v>230</v>
      </c>
      <c r="D74" s="103">
        <v>30</v>
      </c>
      <c r="E74" s="107" t="s">
        <v>170</v>
      </c>
      <c r="F74" s="103">
        <v>342.83</v>
      </c>
      <c r="G74" s="23"/>
      <c r="H74" s="23"/>
      <c r="I74" s="36" t="s">
        <v>36</v>
      </c>
      <c r="J74" s="17">
        <f>IF(I74="Less(-)",-1,1)</f>
        <v>1</v>
      </c>
      <c r="K74" s="18" t="s">
        <v>46</v>
      </c>
      <c r="L74" s="18" t="s">
        <v>6</v>
      </c>
      <c r="M74" s="44"/>
      <c r="N74" s="23"/>
      <c r="O74" s="23"/>
      <c r="P74" s="43"/>
      <c r="Q74" s="23"/>
      <c r="R74" s="23"/>
      <c r="S74" s="43"/>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61">
        <f t="shared" si="13"/>
        <v>10284.9</v>
      </c>
      <c r="BB74" s="67">
        <f t="shared" si="14"/>
        <v>10284.9</v>
      </c>
      <c r="BC74" s="41" t="str">
        <f t="shared" si="15"/>
        <v>INR  Ten Thousand Two Hundred &amp; Eighty Four  and Paise Ninety Only</v>
      </c>
      <c r="IE74" s="22">
        <v>1.01</v>
      </c>
      <c r="IF74" s="22" t="s">
        <v>37</v>
      </c>
      <c r="IG74" s="22" t="s">
        <v>33</v>
      </c>
      <c r="IH74" s="22">
        <v>123.223</v>
      </c>
      <c r="II74" s="22" t="s">
        <v>35</v>
      </c>
    </row>
    <row r="75" spans="1:243" s="21" customFormat="1" ht="31.5">
      <c r="A75" s="89">
        <v>22.13</v>
      </c>
      <c r="B75" s="95" t="s">
        <v>118</v>
      </c>
      <c r="C75" s="34" t="s">
        <v>231</v>
      </c>
      <c r="D75" s="103">
        <v>30</v>
      </c>
      <c r="E75" s="107" t="s">
        <v>170</v>
      </c>
      <c r="F75" s="103">
        <v>449.8</v>
      </c>
      <c r="G75" s="23"/>
      <c r="H75" s="23"/>
      <c r="I75" s="36" t="s">
        <v>36</v>
      </c>
      <c r="J75" s="17">
        <f>IF(I75="Less(-)",-1,1)</f>
        <v>1</v>
      </c>
      <c r="K75" s="18" t="s">
        <v>46</v>
      </c>
      <c r="L75" s="18" t="s">
        <v>6</v>
      </c>
      <c r="M75" s="44"/>
      <c r="N75" s="23"/>
      <c r="O75" s="23"/>
      <c r="P75" s="43"/>
      <c r="Q75" s="23"/>
      <c r="R75" s="23"/>
      <c r="S75" s="43"/>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45"/>
      <c r="AV75" s="38"/>
      <c r="AW75" s="38"/>
      <c r="AX75" s="38"/>
      <c r="AY75" s="38"/>
      <c r="AZ75" s="38"/>
      <c r="BA75" s="61">
        <f t="shared" si="13"/>
        <v>13494</v>
      </c>
      <c r="BB75" s="67">
        <f t="shared" si="14"/>
        <v>13494</v>
      </c>
      <c r="BC75" s="41" t="str">
        <f t="shared" si="15"/>
        <v>INR  Thirteen Thousand Four Hundred &amp; Ninety Four  Only</v>
      </c>
      <c r="IE75" s="22">
        <v>1.02</v>
      </c>
      <c r="IF75" s="22" t="s">
        <v>38</v>
      </c>
      <c r="IG75" s="22" t="s">
        <v>39</v>
      </c>
      <c r="IH75" s="22">
        <v>213</v>
      </c>
      <c r="II75" s="22" t="s">
        <v>35</v>
      </c>
    </row>
    <row r="76" spans="1:243" s="21" customFormat="1" ht="63">
      <c r="A76" s="89">
        <v>23</v>
      </c>
      <c r="B76" s="83" t="s">
        <v>119</v>
      </c>
      <c r="C76" s="34" t="s">
        <v>232</v>
      </c>
      <c r="D76" s="35"/>
      <c r="E76" s="15"/>
      <c r="F76" s="36"/>
      <c r="G76" s="16"/>
      <c r="H76" s="16"/>
      <c r="I76" s="36"/>
      <c r="J76" s="17"/>
      <c r="K76" s="18"/>
      <c r="L76" s="18"/>
      <c r="M76" s="19"/>
      <c r="N76" s="20"/>
      <c r="O76" s="20"/>
      <c r="P76" s="37"/>
      <c r="Q76" s="20"/>
      <c r="R76" s="20"/>
      <c r="S76" s="37"/>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9"/>
      <c r="BB76" s="40"/>
      <c r="BC76" s="41"/>
      <c r="IE76" s="22">
        <v>2</v>
      </c>
      <c r="IF76" s="22" t="s">
        <v>32</v>
      </c>
      <c r="IG76" s="22" t="s">
        <v>40</v>
      </c>
      <c r="IH76" s="22">
        <v>10</v>
      </c>
      <c r="II76" s="22" t="s">
        <v>35</v>
      </c>
    </row>
    <row r="77" spans="1:243" s="21" customFormat="1" ht="28.5">
      <c r="A77" s="89">
        <v>23.1</v>
      </c>
      <c r="B77" s="83" t="s">
        <v>120</v>
      </c>
      <c r="C77" s="34" t="s">
        <v>233</v>
      </c>
      <c r="D77" s="103">
        <v>70</v>
      </c>
      <c r="E77" s="94" t="s">
        <v>166</v>
      </c>
      <c r="F77" s="103">
        <v>200.79</v>
      </c>
      <c r="G77" s="23"/>
      <c r="H77" s="23"/>
      <c r="I77" s="36" t="s">
        <v>36</v>
      </c>
      <c r="J77" s="17">
        <f>IF(I77="Less(-)",-1,1)</f>
        <v>1</v>
      </c>
      <c r="K77" s="18" t="s">
        <v>46</v>
      </c>
      <c r="L77" s="18" t="s">
        <v>6</v>
      </c>
      <c r="M77" s="44"/>
      <c r="N77" s="23"/>
      <c r="O77" s="23"/>
      <c r="P77" s="43"/>
      <c r="Q77" s="23"/>
      <c r="R77" s="23"/>
      <c r="S77" s="43"/>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61">
        <f t="shared" si="13"/>
        <v>14055.3</v>
      </c>
      <c r="BB77" s="67">
        <f t="shared" si="14"/>
        <v>14055.3</v>
      </c>
      <c r="BC77" s="41" t="str">
        <f t="shared" si="15"/>
        <v>INR  Fourteen Thousand  &amp;Fifty Five  and Paise Thirty Only</v>
      </c>
      <c r="IE77" s="22">
        <v>3</v>
      </c>
      <c r="IF77" s="22" t="s">
        <v>41</v>
      </c>
      <c r="IG77" s="22" t="s">
        <v>42</v>
      </c>
      <c r="IH77" s="22">
        <v>10</v>
      </c>
      <c r="II77" s="22" t="s">
        <v>35</v>
      </c>
    </row>
    <row r="78" spans="1:243" s="21" customFormat="1" ht="28.5">
      <c r="A78" s="89">
        <v>23.2</v>
      </c>
      <c r="B78" s="83" t="s">
        <v>121</v>
      </c>
      <c r="C78" s="34" t="s">
        <v>234</v>
      </c>
      <c r="D78" s="103">
        <v>10</v>
      </c>
      <c r="E78" s="94" t="s">
        <v>170</v>
      </c>
      <c r="F78" s="103">
        <v>134.15</v>
      </c>
      <c r="G78" s="23"/>
      <c r="H78" s="23"/>
      <c r="I78" s="36" t="s">
        <v>36</v>
      </c>
      <c r="J78" s="17">
        <f>IF(I78="Less(-)",-1,1)</f>
        <v>1</v>
      </c>
      <c r="K78" s="18" t="s">
        <v>46</v>
      </c>
      <c r="L78" s="18" t="s">
        <v>6</v>
      </c>
      <c r="M78" s="44"/>
      <c r="N78" s="23"/>
      <c r="O78" s="23"/>
      <c r="P78" s="43"/>
      <c r="Q78" s="23"/>
      <c r="R78" s="23"/>
      <c r="S78" s="43"/>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61">
        <f t="shared" si="13"/>
        <v>1341.5</v>
      </c>
      <c r="BB78" s="67">
        <f t="shared" si="14"/>
        <v>1341.5</v>
      </c>
      <c r="BC78" s="41" t="str">
        <f t="shared" si="15"/>
        <v>INR  One Thousand Three Hundred &amp; Forty One  and Paise Fifty Only</v>
      </c>
      <c r="IE78" s="22">
        <v>1.01</v>
      </c>
      <c r="IF78" s="22" t="s">
        <v>37</v>
      </c>
      <c r="IG78" s="22" t="s">
        <v>33</v>
      </c>
      <c r="IH78" s="22">
        <v>123.223</v>
      </c>
      <c r="II78" s="22" t="s">
        <v>35</v>
      </c>
    </row>
    <row r="79" spans="1:243" s="21" customFormat="1" ht="28.5">
      <c r="A79" s="89">
        <v>23.3</v>
      </c>
      <c r="B79" s="83" t="s">
        <v>122</v>
      </c>
      <c r="C79" s="34" t="s">
        <v>235</v>
      </c>
      <c r="D79" s="103">
        <v>12</v>
      </c>
      <c r="E79" s="94" t="s">
        <v>170</v>
      </c>
      <c r="F79" s="103">
        <v>128.89</v>
      </c>
      <c r="G79" s="23"/>
      <c r="H79" s="23"/>
      <c r="I79" s="36" t="s">
        <v>36</v>
      </c>
      <c r="J79" s="17">
        <f>IF(I79="Less(-)",-1,1)</f>
        <v>1</v>
      </c>
      <c r="K79" s="18" t="s">
        <v>46</v>
      </c>
      <c r="L79" s="18" t="s">
        <v>6</v>
      </c>
      <c r="M79" s="44"/>
      <c r="N79" s="23"/>
      <c r="O79" s="23"/>
      <c r="P79" s="43"/>
      <c r="Q79" s="23"/>
      <c r="R79" s="23"/>
      <c r="S79" s="43"/>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61">
        <f t="shared" si="13"/>
        <v>1546.68</v>
      </c>
      <c r="BB79" s="67">
        <f t="shared" si="14"/>
        <v>1546.68</v>
      </c>
      <c r="BC79" s="41" t="str">
        <f t="shared" si="15"/>
        <v>INR  One Thousand Five Hundred &amp; Forty Six  and Paise Sixty Eight Only</v>
      </c>
      <c r="IE79" s="22">
        <v>1.02</v>
      </c>
      <c r="IF79" s="22" t="s">
        <v>38</v>
      </c>
      <c r="IG79" s="22" t="s">
        <v>39</v>
      </c>
      <c r="IH79" s="22">
        <v>213</v>
      </c>
      <c r="II79" s="22" t="s">
        <v>35</v>
      </c>
    </row>
    <row r="80" spans="1:243" s="21" customFormat="1" ht="15.75">
      <c r="A80" s="89">
        <v>23.4</v>
      </c>
      <c r="B80" s="83" t="s">
        <v>111</v>
      </c>
      <c r="C80" s="34" t="s">
        <v>236</v>
      </c>
      <c r="D80" s="103">
        <v>10</v>
      </c>
      <c r="E80" s="94" t="s">
        <v>170</v>
      </c>
      <c r="F80" s="103">
        <v>109.6</v>
      </c>
      <c r="G80" s="23"/>
      <c r="H80" s="23"/>
      <c r="I80" s="36" t="s">
        <v>36</v>
      </c>
      <c r="J80" s="17">
        <f>IF(I80="Less(-)",-1,1)</f>
        <v>1</v>
      </c>
      <c r="K80" s="18" t="s">
        <v>46</v>
      </c>
      <c r="L80" s="18" t="s">
        <v>6</v>
      </c>
      <c r="M80" s="44"/>
      <c r="N80" s="23"/>
      <c r="O80" s="23"/>
      <c r="P80" s="43"/>
      <c r="Q80" s="23"/>
      <c r="R80" s="23"/>
      <c r="S80" s="43"/>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61">
        <f t="shared" si="13"/>
        <v>1096</v>
      </c>
      <c r="BB80" s="67">
        <f t="shared" si="14"/>
        <v>1096</v>
      </c>
      <c r="BC80" s="41" t="str">
        <f t="shared" si="15"/>
        <v>INR  One Thousand  &amp;Ninety Six  Only</v>
      </c>
      <c r="IE80" s="22">
        <v>2</v>
      </c>
      <c r="IF80" s="22" t="s">
        <v>32</v>
      </c>
      <c r="IG80" s="22" t="s">
        <v>40</v>
      </c>
      <c r="IH80" s="22">
        <v>10</v>
      </c>
      <c r="II80" s="22" t="s">
        <v>35</v>
      </c>
    </row>
    <row r="81" spans="1:243" s="21" customFormat="1" ht="28.5">
      <c r="A81" s="89">
        <v>23.5</v>
      </c>
      <c r="B81" s="83" t="s">
        <v>123</v>
      </c>
      <c r="C81" s="34" t="s">
        <v>237</v>
      </c>
      <c r="D81" s="103">
        <v>10</v>
      </c>
      <c r="E81" s="94" t="s">
        <v>170</v>
      </c>
      <c r="F81" s="103">
        <v>127.14</v>
      </c>
      <c r="G81" s="23"/>
      <c r="H81" s="23"/>
      <c r="I81" s="36" t="s">
        <v>36</v>
      </c>
      <c r="J81" s="17">
        <f>IF(I81="Less(-)",-1,1)</f>
        <v>1</v>
      </c>
      <c r="K81" s="18" t="s">
        <v>46</v>
      </c>
      <c r="L81" s="18" t="s">
        <v>6</v>
      </c>
      <c r="M81" s="44"/>
      <c r="N81" s="23"/>
      <c r="O81" s="23"/>
      <c r="P81" s="43"/>
      <c r="Q81" s="23"/>
      <c r="R81" s="23"/>
      <c r="S81" s="43"/>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61">
        <f>total_amount_ba($B$2,$D$2,D81,F81,J81,K81,M81)</f>
        <v>1271.4</v>
      </c>
      <c r="BB81" s="67">
        <f t="shared" si="14"/>
        <v>1271.4</v>
      </c>
      <c r="BC81" s="41" t="str">
        <f t="shared" si="15"/>
        <v>INR  One Thousand Two Hundred &amp; Seventy One  and Paise Forty Only</v>
      </c>
      <c r="IE81" s="22">
        <v>1.01</v>
      </c>
      <c r="IF81" s="22" t="s">
        <v>37</v>
      </c>
      <c r="IG81" s="22" t="s">
        <v>33</v>
      </c>
      <c r="IH81" s="22">
        <v>123.223</v>
      </c>
      <c r="II81" s="22" t="s">
        <v>35</v>
      </c>
    </row>
    <row r="82" spans="1:243" s="21" customFormat="1" ht="110.25">
      <c r="A82" s="82">
        <v>24</v>
      </c>
      <c r="B82" s="83" t="s">
        <v>124</v>
      </c>
      <c r="C82" s="34" t="s">
        <v>238</v>
      </c>
      <c r="D82" s="103">
        <v>5</v>
      </c>
      <c r="E82" s="85" t="s">
        <v>35</v>
      </c>
      <c r="F82" s="103">
        <v>1080.23</v>
      </c>
      <c r="G82" s="23"/>
      <c r="H82" s="23"/>
      <c r="I82" s="36" t="s">
        <v>36</v>
      </c>
      <c r="J82" s="17">
        <f>IF(I82="Less(-)",-1,1)</f>
        <v>1</v>
      </c>
      <c r="K82" s="18" t="s">
        <v>46</v>
      </c>
      <c r="L82" s="18" t="s">
        <v>6</v>
      </c>
      <c r="M82" s="44"/>
      <c r="N82" s="23"/>
      <c r="O82" s="23"/>
      <c r="P82" s="43"/>
      <c r="Q82" s="23"/>
      <c r="R82" s="23"/>
      <c r="S82" s="43"/>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61">
        <f>total_amount_ba($B$2,$D$2,D82,F82,J82,K82,M82)</f>
        <v>5401.15</v>
      </c>
      <c r="BB82" s="67">
        <f t="shared" si="14"/>
        <v>5401.15</v>
      </c>
      <c r="BC82" s="41" t="str">
        <f t="shared" si="15"/>
        <v>INR  Five Thousand Four Hundred &amp; One  and Paise Fifteen Only</v>
      </c>
      <c r="IE82" s="22">
        <v>1.02</v>
      </c>
      <c r="IF82" s="22" t="s">
        <v>38</v>
      </c>
      <c r="IG82" s="22" t="s">
        <v>39</v>
      </c>
      <c r="IH82" s="22">
        <v>213</v>
      </c>
      <c r="II82" s="22" t="s">
        <v>35</v>
      </c>
    </row>
    <row r="83" spans="1:243" s="21" customFormat="1" ht="110.25">
      <c r="A83" s="82">
        <v>25</v>
      </c>
      <c r="B83" s="83" t="s">
        <v>125</v>
      </c>
      <c r="C83" s="34" t="s">
        <v>239</v>
      </c>
      <c r="D83" s="103">
        <v>3</v>
      </c>
      <c r="E83" s="85" t="s">
        <v>171</v>
      </c>
      <c r="F83" s="103">
        <v>2672.51</v>
      </c>
      <c r="G83" s="23"/>
      <c r="H83" s="23"/>
      <c r="I83" s="36" t="s">
        <v>36</v>
      </c>
      <c r="J83" s="17">
        <f>IF(I83="Less(-)",-1,1)</f>
        <v>1</v>
      </c>
      <c r="K83" s="18" t="s">
        <v>46</v>
      </c>
      <c r="L83" s="18" t="s">
        <v>6</v>
      </c>
      <c r="M83" s="44"/>
      <c r="N83" s="23"/>
      <c r="O83" s="23"/>
      <c r="P83" s="43"/>
      <c r="Q83" s="23"/>
      <c r="R83" s="23"/>
      <c r="S83" s="43"/>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61">
        <f>total_amount_ba($B$2,$D$2,D83,F83,J83,K83,M83)</f>
        <v>8017.53</v>
      </c>
      <c r="BB83" s="67">
        <f t="shared" si="14"/>
        <v>8017.53</v>
      </c>
      <c r="BC83" s="41" t="str">
        <f t="shared" si="15"/>
        <v>INR  Eight Thousand  &amp;Seventeen  and Paise Fifty Three Only</v>
      </c>
      <c r="IE83" s="22">
        <v>2</v>
      </c>
      <c r="IF83" s="22" t="s">
        <v>32</v>
      </c>
      <c r="IG83" s="22" t="s">
        <v>40</v>
      </c>
      <c r="IH83" s="22">
        <v>10</v>
      </c>
      <c r="II83" s="22" t="s">
        <v>35</v>
      </c>
    </row>
    <row r="84" spans="1:243" s="21" customFormat="1" ht="78.75">
      <c r="A84" s="82">
        <v>26</v>
      </c>
      <c r="B84" s="83" t="s">
        <v>126</v>
      </c>
      <c r="C84" s="34" t="s">
        <v>240</v>
      </c>
      <c r="D84" s="103">
        <v>50</v>
      </c>
      <c r="E84" s="105" t="s">
        <v>167</v>
      </c>
      <c r="F84" s="103">
        <v>27.18</v>
      </c>
      <c r="G84" s="23"/>
      <c r="H84" s="46"/>
      <c r="I84" s="36" t="s">
        <v>36</v>
      </c>
      <c r="J84" s="17">
        <f>IF(I84="Less(-)",-1,1)</f>
        <v>1</v>
      </c>
      <c r="K84" s="18" t="s">
        <v>46</v>
      </c>
      <c r="L84" s="18" t="s">
        <v>6</v>
      </c>
      <c r="M84" s="44"/>
      <c r="N84" s="23"/>
      <c r="O84" s="23"/>
      <c r="P84" s="43"/>
      <c r="Q84" s="23"/>
      <c r="R84" s="23"/>
      <c r="S84" s="43"/>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61">
        <f>total_amount_ba($B$2,$D$2,D84,F84,J84,K84,M84)</f>
        <v>1359</v>
      </c>
      <c r="BB84" s="67">
        <f t="shared" si="14"/>
        <v>1359</v>
      </c>
      <c r="BC84" s="41" t="str">
        <f t="shared" si="15"/>
        <v>INR  One Thousand Three Hundred &amp; Fifty Nine  Only</v>
      </c>
      <c r="IE84" s="22">
        <v>3</v>
      </c>
      <c r="IF84" s="22" t="s">
        <v>41</v>
      </c>
      <c r="IG84" s="22" t="s">
        <v>42</v>
      </c>
      <c r="IH84" s="22">
        <v>10</v>
      </c>
      <c r="II84" s="22" t="s">
        <v>35</v>
      </c>
    </row>
    <row r="85" spans="1:243" s="21" customFormat="1" ht="63">
      <c r="A85" s="82">
        <v>27</v>
      </c>
      <c r="B85" s="83" t="s">
        <v>127</v>
      </c>
      <c r="C85" s="34" t="s">
        <v>241</v>
      </c>
      <c r="D85" s="103">
        <v>8</v>
      </c>
      <c r="E85" s="105" t="s">
        <v>168</v>
      </c>
      <c r="F85" s="103">
        <v>83.3</v>
      </c>
      <c r="G85" s="23"/>
      <c r="H85" s="23"/>
      <c r="I85" s="36" t="s">
        <v>36</v>
      </c>
      <c r="J85" s="17">
        <f aca="true" t="shared" si="16" ref="J85:J94">IF(I85="Less(-)",-1,1)</f>
        <v>1</v>
      </c>
      <c r="K85" s="18" t="s">
        <v>46</v>
      </c>
      <c r="L85" s="18" t="s">
        <v>6</v>
      </c>
      <c r="M85" s="44"/>
      <c r="N85" s="23"/>
      <c r="O85" s="23"/>
      <c r="P85" s="43"/>
      <c r="Q85" s="23"/>
      <c r="R85" s="23"/>
      <c r="S85" s="43"/>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61">
        <f aca="true" t="shared" si="17" ref="BA85:BA94">total_amount_ba($B$2,$D$2,D85,F85,J85,K85,M85)</f>
        <v>666.4</v>
      </c>
      <c r="BB85" s="67">
        <f t="shared" si="14"/>
        <v>666.4</v>
      </c>
      <c r="BC85" s="41" t="str">
        <f t="shared" si="15"/>
        <v>INR  Six Hundred &amp; Sixty Six  and Paise Forty Only</v>
      </c>
      <c r="IE85" s="22">
        <v>1.02</v>
      </c>
      <c r="IF85" s="22" t="s">
        <v>38</v>
      </c>
      <c r="IG85" s="22" t="s">
        <v>39</v>
      </c>
      <c r="IH85" s="22">
        <v>213</v>
      </c>
      <c r="II85" s="22" t="s">
        <v>35</v>
      </c>
    </row>
    <row r="86" spans="1:243" s="21" customFormat="1" ht="47.25">
      <c r="A86" s="82">
        <v>28</v>
      </c>
      <c r="B86" s="83" t="s">
        <v>128</v>
      </c>
      <c r="C86" s="34" t="s">
        <v>242</v>
      </c>
      <c r="D86" s="103">
        <v>3</v>
      </c>
      <c r="E86" s="82" t="s">
        <v>168</v>
      </c>
      <c r="F86" s="103">
        <v>207.8</v>
      </c>
      <c r="G86" s="23"/>
      <c r="H86" s="23"/>
      <c r="I86" s="36" t="s">
        <v>36</v>
      </c>
      <c r="J86" s="17">
        <f t="shared" si="16"/>
        <v>1</v>
      </c>
      <c r="K86" s="18" t="s">
        <v>46</v>
      </c>
      <c r="L86" s="18" t="s">
        <v>6</v>
      </c>
      <c r="M86" s="44"/>
      <c r="N86" s="23"/>
      <c r="O86" s="23"/>
      <c r="P86" s="43"/>
      <c r="Q86" s="23"/>
      <c r="R86" s="23"/>
      <c r="S86" s="43"/>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61">
        <f t="shared" si="17"/>
        <v>623.4</v>
      </c>
      <c r="BB86" s="67">
        <f t="shared" si="14"/>
        <v>623.4</v>
      </c>
      <c r="BC86" s="41" t="str">
        <f>SpellNumber(L86,BB86)</f>
        <v>INR  Six Hundred &amp; Twenty Three  and Paise Forty Only</v>
      </c>
      <c r="IE86" s="22">
        <v>2</v>
      </c>
      <c r="IF86" s="22" t="s">
        <v>32</v>
      </c>
      <c r="IG86" s="22" t="s">
        <v>40</v>
      </c>
      <c r="IH86" s="22">
        <v>10</v>
      </c>
      <c r="II86" s="22" t="s">
        <v>35</v>
      </c>
    </row>
    <row r="87" spans="1:243" s="21" customFormat="1" ht="47.25">
      <c r="A87" s="85">
        <v>29</v>
      </c>
      <c r="B87" s="83" t="s">
        <v>129</v>
      </c>
      <c r="C87" s="34" t="s">
        <v>243</v>
      </c>
      <c r="D87" s="103">
        <v>20</v>
      </c>
      <c r="E87" s="105" t="s">
        <v>168</v>
      </c>
      <c r="F87" s="103">
        <v>33.32</v>
      </c>
      <c r="G87" s="23"/>
      <c r="H87" s="23"/>
      <c r="I87" s="36" t="s">
        <v>36</v>
      </c>
      <c r="J87" s="17">
        <f t="shared" si="16"/>
        <v>1</v>
      </c>
      <c r="K87" s="18" t="s">
        <v>46</v>
      </c>
      <c r="L87" s="18" t="s">
        <v>6</v>
      </c>
      <c r="M87" s="44"/>
      <c r="N87" s="23"/>
      <c r="O87" s="23"/>
      <c r="P87" s="43"/>
      <c r="Q87" s="23"/>
      <c r="R87" s="23"/>
      <c r="S87" s="43"/>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61">
        <f t="shared" si="17"/>
        <v>666.4</v>
      </c>
      <c r="BB87" s="67">
        <f t="shared" si="14"/>
        <v>666.4</v>
      </c>
      <c r="BC87" s="41" t="str">
        <f aca="true" t="shared" si="18" ref="BC87:BC98">SpellNumber(L87,BB87)</f>
        <v>INR  Six Hundred &amp; Sixty Six  and Paise Forty Only</v>
      </c>
      <c r="IE87" s="22">
        <v>3</v>
      </c>
      <c r="IF87" s="22" t="s">
        <v>41</v>
      </c>
      <c r="IG87" s="22" t="s">
        <v>42</v>
      </c>
      <c r="IH87" s="22">
        <v>10</v>
      </c>
      <c r="II87" s="22" t="s">
        <v>35</v>
      </c>
    </row>
    <row r="88" spans="1:243" s="21" customFormat="1" ht="78.75">
      <c r="A88" s="82">
        <v>30</v>
      </c>
      <c r="B88" s="83" t="s">
        <v>130</v>
      </c>
      <c r="C88" s="34" t="s">
        <v>244</v>
      </c>
      <c r="D88" s="103">
        <v>4</v>
      </c>
      <c r="E88" s="85" t="s">
        <v>168</v>
      </c>
      <c r="F88" s="103">
        <v>11701.01</v>
      </c>
      <c r="G88" s="23"/>
      <c r="H88" s="23"/>
      <c r="I88" s="36" t="s">
        <v>36</v>
      </c>
      <c r="J88" s="17">
        <f t="shared" si="16"/>
        <v>1</v>
      </c>
      <c r="K88" s="18" t="s">
        <v>46</v>
      </c>
      <c r="L88" s="18" t="s">
        <v>6</v>
      </c>
      <c r="M88" s="44"/>
      <c r="N88" s="23"/>
      <c r="O88" s="23"/>
      <c r="P88" s="43"/>
      <c r="Q88" s="23"/>
      <c r="R88" s="23"/>
      <c r="S88" s="43"/>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61">
        <f t="shared" si="17"/>
        <v>46804.04</v>
      </c>
      <c r="BB88" s="67">
        <f t="shared" si="14"/>
        <v>46804.04</v>
      </c>
      <c r="BC88" s="41" t="str">
        <f t="shared" si="18"/>
        <v>INR  Forty Six Thousand Eight Hundred &amp; Four  and Paise Four Only</v>
      </c>
      <c r="IE88" s="22">
        <v>1.01</v>
      </c>
      <c r="IF88" s="22" t="s">
        <v>37</v>
      </c>
      <c r="IG88" s="22" t="s">
        <v>33</v>
      </c>
      <c r="IH88" s="22">
        <v>123.223</v>
      </c>
      <c r="II88" s="22" t="s">
        <v>35</v>
      </c>
    </row>
    <row r="89" spans="1:243" s="21" customFormat="1" ht="94.5">
      <c r="A89" s="82">
        <v>31</v>
      </c>
      <c r="B89" s="83" t="s">
        <v>131</v>
      </c>
      <c r="C89" s="34" t="s">
        <v>245</v>
      </c>
      <c r="D89" s="103">
        <v>6</v>
      </c>
      <c r="E89" s="85" t="s">
        <v>168</v>
      </c>
      <c r="F89" s="103">
        <v>10341.08</v>
      </c>
      <c r="G89" s="23"/>
      <c r="H89" s="23"/>
      <c r="I89" s="36" t="s">
        <v>36</v>
      </c>
      <c r="J89" s="17">
        <f t="shared" si="16"/>
        <v>1</v>
      </c>
      <c r="K89" s="18" t="s">
        <v>46</v>
      </c>
      <c r="L89" s="18" t="s">
        <v>6</v>
      </c>
      <c r="M89" s="44"/>
      <c r="N89" s="23"/>
      <c r="O89" s="23"/>
      <c r="P89" s="43"/>
      <c r="Q89" s="23"/>
      <c r="R89" s="23"/>
      <c r="S89" s="43"/>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45"/>
      <c r="AV89" s="38"/>
      <c r="AW89" s="38"/>
      <c r="AX89" s="38"/>
      <c r="AY89" s="38"/>
      <c r="AZ89" s="38"/>
      <c r="BA89" s="61">
        <f t="shared" si="17"/>
        <v>62046.48</v>
      </c>
      <c r="BB89" s="67">
        <f t="shared" si="14"/>
        <v>62046.48</v>
      </c>
      <c r="BC89" s="41" t="str">
        <f t="shared" si="18"/>
        <v>INR  Sixty Two Thousand  &amp;Forty Six  and Paise Forty Eight Only</v>
      </c>
      <c r="IE89" s="22">
        <v>1.02</v>
      </c>
      <c r="IF89" s="22" t="s">
        <v>38</v>
      </c>
      <c r="IG89" s="22" t="s">
        <v>39</v>
      </c>
      <c r="IH89" s="22">
        <v>213</v>
      </c>
      <c r="II89" s="22" t="s">
        <v>35</v>
      </c>
    </row>
    <row r="90" spans="1:243" s="21" customFormat="1" ht="63">
      <c r="A90" s="82">
        <v>32</v>
      </c>
      <c r="B90" s="83" t="s">
        <v>132</v>
      </c>
      <c r="C90" s="34" t="s">
        <v>246</v>
      </c>
      <c r="D90" s="103">
        <v>30</v>
      </c>
      <c r="E90" s="85" t="s">
        <v>167</v>
      </c>
      <c r="F90" s="103">
        <v>1073.21</v>
      </c>
      <c r="G90" s="23"/>
      <c r="H90" s="23"/>
      <c r="I90" s="36" t="s">
        <v>36</v>
      </c>
      <c r="J90" s="17">
        <f t="shared" si="16"/>
        <v>1</v>
      </c>
      <c r="K90" s="18" t="s">
        <v>46</v>
      </c>
      <c r="L90" s="18" t="s">
        <v>6</v>
      </c>
      <c r="M90" s="44"/>
      <c r="N90" s="23"/>
      <c r="O90" s="23"/>
      <c r="P90" s="43"/>
      <c r="Q90" s="23"/>
      <c r="R90" s="23"/>
      <c r="S90" s="43"/>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61">
        <f t="shared" si="17"/>
        <v>32196.3</v>
      </c>
      <c r="BB90" s="67">
        <f t="shared" si="14"/>
        <v>32196.3</v>
      </c>
      <c r="BC90" s="41" t="str">
        <f t="shared" si="18"/>
        <v>INR  Thirty Two Thousand One Hundred &amp; Ninety Six  and Paise Thirty Only</v>
      </c>
      <c r="IE90" s="22">
        <v>2</v>
      </c>
      <c r="IF90" s="22" t="s">
        <v>32</v>
      </c>
      <c r="IG90" s="22" t="s">
        <v>40</v>
      </c>
      <c r="IH90" s="22">
        <v>10</v>
      </c>
      <c r="II90" s="22" t="s">
        <v>35</v>
      </c>
    </row>
    <row r="91" spans="1:243" s="21" customFormat="1" ht="47.25">
      <c r="A91" s="82">
        <v>33</v>
      </c>
      <c r="B91" s="83" t="s">
        <v>133</v>
      </c>
      <c r="C91" s="34" t="s">
        <v>247</v>
      </c>
      <c r="D91" s="103">
        <v>60</v>
      </c>
      <c r="E91" s="85" t="s">
        <v>167</v>
      </c>
      <c r="F91" s="103">
        <v>884.7</v>
      </c>
      <c r="G91" s="23"/>
      <c r="H91" s="23"/>
      <c r="I91" s="36" t="s">
        <v>36</v>
      </c>
      <c r="J91" s="17">
        <f t="shared" si="16"/>
        <v>1</v>
      </c>
      <c r="K91" s="18" t="s">
        <v>46</v>
      </c>
      <c r="L91" s="18" t="s">
        <v>6</v>
      </c>
      <c r="M91" s="44"/>
      <c r="N91" s="23"/>
      <c r="O91" s="23"/>
      <c r="P91" s="43"/>
      <c r="Q91" s="23"/>
      <c r="R91" s="23"/>
      <c r="S91" s="43"/>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61">
        <f t="shared" si="17"/>
        <v>53082</v>
      </c>
      <c r="BB91" s="67">
        <f t="shared" si="14"/>
        <v>53082</v>
      </c>
      <c r="BC91" s="41" t="str">
        <f t="shared" si="18"/>
        <v>INR  Fifty Three Thousand  &amp;Eighty Two  Only</v>
      </c>
      <c r="IE91" s="22">
        <v>3</v>
      </c>
      <c r="IF91" s="22" t="s">
        <v>41</v>
      </c>
      <c r="IG91" s="22" t="s">
        <v>42</v>
      </c>
      <c r="IH91" s="22">
        <v>10</v>
      </c>
      <c r="II91" s="22" t="s">
        <v>35</v>
      </c>
    </row>
    <row r="92" spans="1:243" s="21" customFormat="1" ht="94.5">
      <c r="A92" s="85">
        <v>34</v>
      </c>
      <c r="B92" s="83" t="s">
        <v>134</v>
      </c>
      <c r="C92" s="34" t="s">
        <v>248</v>
      </c>
      <c r="D92" s="103">
        <v>500</v>
      </c>
      <c r="E92" s="105" t="s">
        <v>166</v>
      </c>
      <c r="F92" s="103">
        <v>16.66</v>
      </c>
      <c r="G92" s="23"/>
      <c r="H92" s="23"/>
      <c r="I92" s="36" t="s">
        <v>36</v>
      </c>
      <c r="J92" s="17">
        <f t="shared" si="16"/>
        <v>1</v>
      </c>
      <c r="K92" s="18" t="s">
        <v>46</v>
      </c>
      <c r="L92" s="18" t="s">
        <v>6</v>
      </c>
      <c r="M92" s="44"/>
      <c r="N92" s="23"/>
      <c r="O92" s="23"/>
      <c r="P92" s="43"/>
      <c r="Q92" s="23"/>
      <c r="R92" s="23"/>
      <c r="S92" s="43"/>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61">
        <f t="shared" si="17"/>
        <v>8330</v>
      </c>
      <c r="BB92" s="67">
        <f t="shared" si="14"/>
        <v>8330</v>
      </c>
      <c r="BC92" s="41" t="str">
        <f t="shared" si="18"/>
        <v>INR  Eight Thousand Three Hundred &amp; Thirty  Only</v>
      </c>
      <c r="IE92" s="22">
        <v>1.01</v>
      </c>
      <c r="IF92" s="22" t="s">
        <v>37</v>
      </c>
      <c r="IG92" s="22" t="s">
        <v>33</v>
      </c>
      <c r="IH92" s="22">
        <v>123.223</v>
      </c>
      <c r="II92" s="22" t="s">
        <v>35</v>
      </c>
    </row>
    <row r="93" spans="1:243" s="21" customFormat="1" ht="63">
      <c r="A93" s="85">
        <v>35</v>
      </c>
      <c r="B93" s="96" t="s">
        <v>135</v>
      </c>
      <c r="C93" s="34" t="s">
        <v>249</v>
      </c>
      <c r="D93" s="103">
        <v>15</v>
      </c>
      <c r="E93" s="85" t="s">
        <v>170</v>
      </c>
      <c r="F93" s="103">
        <v>69.27</v>
      </c>
      <c r="G93" s="23"/>
      <c r="H93" s="23"/>
      <c r="I93" s="36" t="s">
        <v>36</v>
      </c>
      <c r="J93" s="17">
        <f t="shared" si="16"/>
        <v>1</v>
      </c>
      <c r="K93" s="18" t="s">
        <v>46</v>
      </c>
      <c r="L93" s="18" t="s">
        <v>6</v>
      </c>
      <c r="M93" s="44"/>
      <c r="N93" s="23"/>
      <c r="O93" s="23"/>
      <c r="P93" s="43"/>
      <c r="Q93" s="23"/>
      <c r="R93" s="23"/>
      <c r="S93" s="43"/>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61">
        <f t="shared" si="17"/>
        <v>1039.05</v>
      </c>
      <c r="BB93" s="67">
        <f t="shared" si="14"/>
        <v>1039.05</v>
      </c>
      <c r="BC93" s="41" t="str">
        <f t="shared" si="18"/>
        <v>INR  One Thousand  &amp;Thirty Nine  and Paise Five Only</v>
      </c>
      <c r="IE93" s="22">
        <v>1.02</v>
      </c>
      <c r="IF93" s="22" t="s">
        <v>38</v>
      </c>
      <c r="IG93" s="22" t="s">
        <v>39</v>
      </c>
      <c r="IH93" s="22">
        <v>213</v>
      </c>
      <c r="II93" s="22" t="s">
        <v>35</v>
      </c>
    </row>
    <row r="94" spans="1:243" s="21" customFormat="1" ht="78.75">
      <c r="A94" s="82">
        <v>36</v>
      </c>
      <c r="B94" s="84" t="s">
        <v>136</v>
      </c>
      <c r="C94" s="34" t="s">
        <v>250</v>
      </c>
      <c r="D94" s="35"/>
      <c r="E94" s="15"/>
      <c r="F94" s="36"/>
      <c r="G94" s="16"/>
      <c r="H94" s="16"/>
      <c r="I94" s="36"/>
      <c r="J94" s="17"/>
      <c r="K94" s="18"/>
      <c r="L94" s="18"/>
      <c r="M94" s="19"/>
      <c r="N94" s="20"/>
      <c r="O94" s="20"/>
      <c r="P94" s="37"/>
      <c r="Q94" s="20"/>
      <c r="R94" s="20"/>
      <c r="S94" s="37"/>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9"/>
      <c r="BB94" s="40"/>
      <c r="BC94" s="41"/>
      <c r="IE94" s="22">
        <v>2</v>
      </c>
      <c r="IF94" s="22" t="s">
        <v>32</v>
      </c>
      <c r="IG94" s="22" t="s">
        <v>40</v>
      </c>
      <c r="IH94" s="22">
        <v>10</v>
      </c>
      <c r="II94" s="22" t="s">
        <v>35</v>
      </c>
    </row>
    <row r="95" spans="1:243" s="21" customFormat="1" ht="28.5">
      <c r="A95" s="82">
        <v>36.1</v>
      </c>
      <c r="B95" s="84" t="s">
        <v>137</v>
      </c>
      <c r="C95" s="34" t="s">
        <v>251</v>
      </c>
      <c r="D95" s="103">
        <v>6</v>
      </c>
      <c r="E95" s="104" t="s">
        <v>168</v>
      </c>
      <c r="F95" s="103">
        <v>288.47</v>
      </c>
      <c r="G95" s="23"/>
      <c r="H95" s="23"/>
      <c r="I95" s="36" t="s">
        <v>36</v>
      </c>
      <c r="J95" s="17">
        <f>IF(I95="Less(-)",-1,1)</f>
        <v>1</v>
      </c>
      <c r="K95" s="18" t="s">
        <v>46</v>
      </c>
      <c r="L95" s="18" t="s">
        <v>6</v>
      </c>
      <c r="M95" s="44"/>
      <c r="N95" s="23"/>
      <c r="O95" s="23"/>
      <c r="P95" s="43"/>
      <c r="Q95" s="23"/>
      <c r="R95" s="23"/>
      <c r="S95" s="43"/>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61">
        <f>total_amount_ba($B$2,$D$2,D95,F95,J95,K95,M95)</f>
        <v>1730.82</v>
      </c>
      <c r="BB95" s="67">
        <f t="shared" si="14"/>
        <v>1730.82</v>
      </c>
      <c r="BC95" s="41" t="str">
        <f t="shared" si="18"/>
        <v>INR  One Thousand Seven Hundred &amp; Thirty  and Paise Eighty Two Only</v>
      </c>
      <c r="IE95" s="22">
        <v>1.01</v>
      </c>
      <c r="IF95" s="22" t="s">
        <v>37</v>
      </c>
      <c r="IG95" s="22" t="s">
        <v>33</v>
      </c>
      <c r="IH95" s="22">
        <v>123.223</v>
      </c>
      <c r="II95" s="22" t="s">
        <v>35</v>
      </c>
    </row>
    <row r="96" spans="1:243" s="21" customFormat="1" ht="28.5">
      <c r="A96" s="82">
        <v>36.2</v>
      </c>
      <c r="B96" s="84" t="s">
        <v>138</v>
      </c>
      <c r="C96" s="34" t="s">
        <v>252</v>
      </c>
      <c r="D96" s="103">
        <v>10</v>
      </c>
      <c r="E96" s="104" t="s">
        <v>168</v>
      </c>
      <c r="F96" s="103">
        <v>322.67</v>
      </c>
      <c r="G96" s="23"/>
      <c r="H96" s="23"/>
      <c r="I96" s="36" t="s">
        <v>36</v>
      </c>
      <c r="J96" s="17">
        <f>IF(I96="Less(-)",-1,1)</f>
        <v>1</v>
      </c>
      <c r="K96" s="18" t="s">
        <v>46</v>
      </c>
      <c r="L96" s="18" t="s">
        <v>6</v>
      </c>
      <c r="M96" s="44"/>
      <c r="N96" s="23"/>
      <c r="O96" s="23"/>
      <c r="P96" s="43"/>
      <c r="Q96" s="23"/>
      <c r="R96" s="23"/>
      <c r="S96" s="43"/>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61">
        <f>total_amount_ba($B$2,$D$2,D96,F96,J96,K96,M96)</f>
        <v>3226.7</v>
      </c>
      <c r="BB96" s="67">
        <f t="shared" si="14"/>
        <v>3226.7</v>
      </c>
      <c r="BC96" s="41" t="str">
        <f t="shared" si="18"/>
        <v>INR  Three Thousand Two Hundred &amp; Twenty Six  and Paise Seventy Only</v>
      </c>
      <c r="IE96" s="22">
        <v>1.02</v>
      </c>
      <c r="IF96" s="22" t="s">
        <v>38</v>
      </c>
      <c r="IG96" s="22" t="s">
        <v>39</v>
      </c>
      <c r="IH96" s="22">
        <v>213</v>
      </c>
      <c r="II96" s="22" t="s">
        <v>35</v>
      </c>
    </row>
    <row r="97" spans="1:243" s="21" customFormat="1" ht="28.5">
      <c r="A97" s="82">
        <v>36.3</v>
      </c>
      <c r="B97" s="84" t="s">
        <v>139</v>
      </c>
      <c r="C97" s="34" t="s">
        <v>253</v>
      </c>
      <c r="D97" s="103">
        <v>4</v>
      </c>
      <c r="E97" s="104" t="s">
        <v>168</v>
      </c>
      <c r="F97" s="103">
        <v>1060.06</v>
      </c>
      <c r="G97" s="23"/>
      <c r="H97" s="23"/>
      <c r="I97" s="36" t="s">
        <v>36</v>
      </c>
      <c r="J97" s="17">
        <f>IF(I97="Less(-)",-1,1)</f>
        <v>1</v>
      </c>
      <c r="K97" s="18" t="s">
        <v>46</v>
      </c>
      <c r="L97" s="18" t="s">
        <v>6</v>
      </c>
      <c r="M97" s="44"/>
      <c r="N97" s="23"/>
      <c r="O97" s="23"/>
      <c r="P97" s="43"/>
      <c r="Q97" s="23"/>
      <c r="R97" s="23"/>
      <c r="S97" s="43"/>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61">
        <f>total_amount_ba($B$2,$D$2,D97,F97,J97,K97,M97)</f>
        <v>4240.24</v>
      </c>
      <c r="BB97" s="67">
        <f t="shared" si="14"/>
        <v>4240.24</v>
      </c>
      <c r="BC97" s="41" t="str">
        <f t="shared" si="18"/>
        <v>INR  Four Thousand Two Hundred &amp; Forty  and Paise Twenty Four Only</v>
      </c>
      <c r="IE97" s="22">
        <v>2</v>
      </c>
      <c r="IF97" s="22" t="s">
        <v>32</v>
      </c>
      <c r="IG97" s="22" t="s">
        <v>40</v>
      </c>
      <c r="IH97" s="22">
        <v>10</v>
      </c>
      <c r="II97" s="22" t="s">
        <v>35</v>
      </c>
    </row>
    <row r="98" spans="1:243" s="21" customFormat="1" ht="63">
      <c r="A98" s="82">
        <v>37</v>
      </c>
      <c r="B98" s="84" t="s">
        <v>140</v>
      </c>
      <c r="C98" s="34" t="s">
        <v>254</v>
      </c>
      <c r="D98" s="35"/>
      <c r="E98" s="15"/>
      <c r="F98" s="36"/>
      <c r="G98" s="16"/>
      <c r="H98" s="16"/>
      <c r="I98" s="36"/>
      <c r="J98" s="17"/>
      <c r="K98" s="18"/>
      <c r="L98" s="18"/>
      <c r="M98" s="19"/>
      <c r="N98" s="20"/>
      <c r="O98" s="20"/>
      <c r="P98" s="37"/>
      <c r="Q98" s="20"/>
      <c r="R98" s="20"/>
      <c r="S98" s="37"/>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9"/>
      <c r="BB98" s="40"/>
      <c r="BC98" s="41"/>
      <c r="IE98" s="22">
        <v>3</v>
      </c>
      <c r="IF98" s="22" t="s">
        <v>41</v>
      </c>
      <c r="IG98" s="22" t="s">
        <v>42</v>
      </c>
      <c r="IH98" s="22">
        <v>10</v>
      </c>
      <c r="II98" s="22" t="s">
        <v>35</v>
      </c>
    </row>
    <row r="99" spans="1:243" s="21" customFormat="1" ht="28.5">
      <c r="A99" s="82">
        <v>37.1</v>
      </c>
      <c r="B99" s="84" t="s">
        <v>141</v>
      </c>
      <c r="C99" s="34" t="s">
        <v>255</v>
      </c>
      <c r="D99" s="103">
        <v>90</v>
      </c>
      <c r="E99" s="104" t="s">
        <v>166</v>
      </c>
      <c r="F99" s="103">
        <v>344.59</v>
      </c>
      <c r="G99" s="23"/>
      <c r="H99" s="23"/>
      <c r="I99" s="36" t="s">
        <v>36</v>
      </c>
      <c r="J99" s="17">
        <f aca="true" t="shared" si="19" ref="J99:J108">IF(I99="Less(-)",-1,1)</f>
        <v>1</v>
      </c>
      <c r="K99" s="18" t="s">
        <v>46</v>
      </c>
      <c r="L99" s="18" t="s">
        <v>6</v>
      </c>
      <c r="M99" s="44"/>
      <c r="N99" s="23"/>
      <c r="O99" s="23"/>
      <c r="P99" s="43"/>
      <c r="Q99" s="23"/>
      <c r="R99" s="23"/>
      <c r="S99" s="43"/>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61">
        <f aca="true" t="shared" si="20" ref="BA99:BA108">total_amount_ba($B$2,$D$2,D99,F99,J99,K99,M99)</f>
        <v>31013.1</v>
      </c>
      <c r="BB99" s="67">
        <f aca="true" t="shared" si="21" ref="BB99:BB112">BA99+SUM(N99:AZ99)</f>
        <v>31013.1</v>
      </c>
      <c r="BC99" s="41" t="str">
        <f>SpellNumber(L99,BB99)</f>
        <v>INR  Thirty One Thousand  &amp;Thirteen  and Paise Ten Only</v>
      </c>
      <c r="IE99" s="22">
        <v>1.02</v>
      </c>
      <c r="IF99" s="22" t="s">
        <v>38</v>
      </c>
      <c r="IG99" s="22" t="s">
        <v>39</v>
      </c>
      <c r="IH99" s="22">
        <v>213</v>
      </c>
      <c r="II99" s="22" t="s">
        <v>35</v>
      </c>
    </row>
    <row r="100" spans="1:243" s="21" customFormat="1" ht="28.5">
      <c r="A100" s="82">
        <v>37.2</v>
      </c>
      <c r="B100" s="84" t="s">
        <v>142</v>
      </c>
      <c r="C100" s="34" t="s">
        <v>256</v>
      </c>
      <c r="D100" s="103">
        <v>90</v>
      </c>
      <c r="E100" s="104" t="s">
        <v>166</v>
      </c>
      <c r="F100" s="103">
        <v>462.95</v>
      </c>
      <c r="G100" s="23"/>
      <c r="H100" s="23"/>
      <c r="I100" s="36" t="s">
        <v>36</v>
      </c>
      <c r="J100" s="17">
        <f t="shared" si="19"/>
        <v>1</v>
      </c>
      <c r="K100" s="18" t="s">
        <v>46</v>
      </c>
      <c r="L100" s="18" t="s">
        <v>6</v>
      </c>
      <c r="M100" s="44"/>
      <c r="N100" s="23"/>
      <c r="O100" s="23"/>
      <c r="P100" s="43"/>
      <c r="Q100" s="23"/>
      <c r="R100" s="23"/>
      <c r="S100" s="43"/>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61">
        <f t="shared" si="20"/>
        <v>41665.5</v>
      </c>
      <c r="BB100" s="67">
        <f t="shared" si="21"/>
        <v>41665.5</v>
      </c>
      <c r="BC100" s="41" t="str">
        <f>SpellNumber(L100,BB100)</f>
        <v>INR  Forty One Thousand Six Hundred &amp; Sixty Five  and Paise Fifty Only</v>
      </c>
      <c r="IE100" s="22">
        <v>2</v>
      </c>
      <c r="IF100" s="22" t="s">
        <v>32</v>
      </c>
      <c r="IG100" s="22" t="s">
        <v>40</v>
      </c>
      <c r="IH100" s="22">
        <v>10</v>
      </c>
      <c r="II100" s="22" t="s">
        <v>35</v>
      </c>
    </row>
    <row r="101" spans="1:243" s="21" customFormat="1" ht="28.5">
      <c r="A101" s="82">
        <v>37.3</v>
      </c>
      <c r="B101" s="84" t="s">
        <v>143</v>
      </c>
      <c r="C101" s="34" t="s">
        <v>257</v>
      </c>
      <c r="D101" s="103">
        <v>650</v>
      </c>
      <c r="E101" s="104" t="s">
        <v>166</v>
      </c>
      <c r="F101" s="103">
        <v>2127.14</v>
      </c>
      <c r="G101" s="23"/>
      <c r="H101" s="23"/>
      <c r="I101" s="36" t="s">
        <v>36</v>
      </c>
      <c r="J101" s="17">
        <f t="shared" si="19"/>
        <v>1</v>
      </c>
      <c r="K101" s="18" t="s">
        <v>46</v>
      </c>
      <c r="L101" s="18" t="s">
        <v>6</v>
      </c>
      <c r="M101" s="44"/>
      <c r="N101" s="23"/>
      <c r="O101" s="23"/>
      <c r="P101" s="43"/>
      <c r="Q101" s="23"/>
      <c r="R101" s="23"/>
      <c r="S101" s="43"/>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61">
        <f t="shared" si="20"/>
        <v>1382641</v>
      </c>
      <c r="BB101" s="67">
        <f t="shared" si="21"/>
        <v>1382641</v>
      </c>
      <c r="BC101" s="41" t="str">
        <f aca="true" t="shared" si="22" ref="BC101:BC112">SpellNumber(L101,BB101)</f>
        <v>INR  Thirteen Lakh Eighty Two Thousand Six Hundred &amp; Forty One  Only</v>
      </c>
      <c r="IE101" s="22">
        <v>3</v>
      </c>
      <c r="IF101" s="22" t="s">
        <v>41</v>
      </c>
      <c r="IG101" s="22" t="s">
        <v>42</v>
      </c>
      <c r="IH101" s="22">
        <v>10</v>
      </c>
      <c r="II101" s="22" t="s">
        <v>35</v>
      </c>
    </row>
    <row r="102" spans="1:243" s="21" customFormat="1" ht="78.75">
      <c r="A102" s="82">
        <v>38</v>
      </c>
      <c r="B102" s="84" t="s">
        <v>144</v>
      </c>
      <c r="C102" s="34" t="s">
        <v>258</v>
      </c>
      <c r="D102" s="35"/>
      <c r="E102" s="15"/>
      <c r="F102" s="36"/>
      <c r="G102" s="16"/>
      <c r="H102" s="16"/>
      <c r="I102" s="36"/>
      <c r="J102" s="17"/>
      <c r="K102" s="18"/>
      <c r="L102" s="18"/>
      <c r="M102" s="19"/>
      <c r="N102" s="20"/>
      <c r="O102" s="20"/>
      <c r="P102" s="37"/>
      <c r="Q102" s="20"/>
      <c r="R102" s="20"/>
      <c r="S102" s="37"/>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9"/>
      <c r="BB102" s="40"/>
      <c r="BC102" s="41"/>
      <c r="IE102" s="22">
        <v>1.01</v>
      </c>
      <c r="IF102" s="22" t="s">
        <v>37</v>
      </c>
      <c r="IG102" s="22" t="s">
        <v>33</v>
      </c>
      <c r="IH102" s="22">
        <v>123.223</v>
      </c>
      <c r="II102" s="22" t="s">
        <v>35</v>
      </c>
    </row>
    <row r="103" spans="1:243" s="21" customFormat="1" ht="28.5">
      <c r="A103" s="82">
        <v>38.1</v>
      </c>
      <c r="B103" s="84" t="s">
        <v>145</v>
      </c>
      <c r="C103" s="34" t="s">
        <v>259</v>
      </c>
      <c r="D103" s="103">
        <v>20</v>
      </c>
      <c r="E103" s="104" t="s">
        <v>166</v>
      </c>
      <c r="F103" s="103">
        <v>296.36</v>
      </c>
      <c r="G103" s="23"/>
      <c r="H103" s="23"/>
      <c r="I103" s="36" t="s">
        <v>36</v>
      </c>
      <c r="J103" s="17">
        <f t="shared" si="19"/>
        <v>1</v>
      </c>
      <c r="K103" s="18" t="s">
        <v>46</v>
      </c>
      <c r="L103" s="18" t="s">
        <v>6</v>
      </c>
      <c r="M103" s="44"/>
      <c r="N103" s="23"/>
      <c r="O103" s="23"/>
      <c r="P103" s="43"/>
      <c r="Q103" s="23"/>
      <c r="R103" s="23"/>
      <c r="S103" s="43"/>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45"/>
      <c r="AV103" s="38"/>
      <c r="AW103" s="38"/>
      <c r="AX103" s="38"/>
      <c r="AY103" s="38"/>
      <c r="AZ103" s="38"/>
      <c r="BA103" s="61">
        <f t="shared" si="20"/>
        <v>5927.2</v>
      </c>
      <c r="BB103" s="67">
        <f t="shared" si="21"/>
        <v>5927.2</v>
      </c>
      <c r="BC103" s="41" t="str">
        <f t="shared" si="22"/>
        <v>INR  Five Thousand Nine Hundred &amp; Twenty Seven  and Paise Twenty Only</v>
      </c>
      <c r="IE103" s="22">
        <v>1.02</v>
      </c>
      <c r="IF103" s="22" t="s">
        <v>38</v>
      </c>
      <c r="IG103" s="22" t="s">
        <v>39</v>
      </c>
      <c r="IH103" s="22">
        <v>213</v>
      </c>
      <c r="II103" s="22" t="s">
        <v>35</v>
      </c>
    </row>
    <row r="104" spans="1:243" s="21" customFormat="1" ht="28.5">
      <c r="A104" s="82">
        <v>38.2</v>
      </c>
      <c r="B104" s="84" t="s">
        <v>146</v>
      </c>
      <c r="C104" s="34" t="s">
        <v>260</v>
      </c>
      <c r="D104" s="103">
        <v>300</v>
      </c>
      <c r="E104" s="104" t="s">
        <v>166</v>
      </c>
      <c r="F104" s="103">
        <v>347.22</v>
      </c>
      <c r="G104" s="23"/>
      <c r="H104" s="23"/>
      <c r="I104" s="36" t="s">
        <v>36</v>
      </c>
      <c r="J104" s="17">
        <f t="shared" si="19"/>
        <v>1</v>
      </c>
      <c r="K104" s="18" t="s">
        <v>46</v>
      </c>
      <c r="L104" s="18" t="s">
        <v>6</v>
      </c>
      <c r="M104" s="44"/>
      <c r="N104" s="23"/>
      <c r="O104" s="23"/>
      <c r="P104" s="43"/>
      <c r="Q104" s="23"/>
      <c r="R104" s="23"/>
      <c r="S104" s="43"/>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61">
        <f t="shared" si="20"/>
        <v>104166</v>
      </c>
      <c r="BB104" s="67">
        <f t="shared" si="21"/>
        <v>104166</v>
      </c>
      <c r="BC104" s="41" t="str">
        <f t="shared" si="22"/>
        <v>INR  One Lakh Four Thousand One Hundred &amp; Sixty Six  Only</v>
      </c>
      <c r="IE104" s="22">
        <v>2</v>
      </c>
      <c r="IF104" s="22" t="s">
        <v>32</v>
      </c>
      <c r="IG104" s="22" t="s">
        <v>40</v>
      </c>
      <c r="IH104" s="22">
        <v>10</v>
      </c>
      <c r="II104" s="22" t="s">
        <v>35</v>
      </c>
    </row>
    <row r="105" spans="1:243" s="21" customFormat="1" ht="94.5">
      <c r="A105" s="82">
        <v>39</v>
      </c>
      <c r="B105" s="84" t="s">
        <v>147</v>
      </c>
      <c r="C105" s="34" t="s">
        <v>261</v>
      </c>
      <c r="D105" s="35"/>
      <c r="E105" s="15"/>
      <c r="F105" s="36"/>
      <c r="G105" s="16"/>
      <c r="H105" s="16"/>
      <c r="I105" s="36"/>
      <c r="J105" s="17"/>
      <c r="K105" s="18"/>
      <c r="L105" s="18"/>
      <c r="M105" s="19"/>
      <c r="N105" s="20"/>
      <c r="O105" s="20"/>
      <c r="P105" s="37"/>
      <c r="Q105" s="20"/>
      <c r="R105" s="20"/>
      <c r="S105" s="37"/>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9"/>
      <c r="BB105" s="40"/>
      <c r="BC105" s="41"/>
      <c r="IE105" s="22">
        <v>3</v>
      </c>
      <c r="IF105" s="22" t="s">
        <v>41</v>
      </c>
      <c r="IG105" s="22" t="s">
        <v>42</v>
      </c>
      <c r="IH105" s="22">
        <v>10</v>
      </c>
      <c r="II105" s="22" t="s">
        <v>35</v>
      </c>
    </row>
    <row r="106" spans="1:243" s="21" customFormat="1" ht="28.5">
      <c r="A106" s="82">
        <v>39.1</v>
      </c>
      <c r="B106" s="84" t="s">
        <v>146</v>
      </c>
      <c r="C106" s="34" t="s">
        <v>262</v>
      </c>
      <c r="D106" s="103">
        <v>300</v>
      </c>
      <c r="E106" s="104" t="s">
        <v>166</v>
      </c>
      <c r="F106" s="103">
        <v>257.78</v>
      </c>
      <c r="G106" s="23"/>
      <c r="H106" s="23"/>
      <c r="I106" s="36" t="s">
        <v>36</v>
      </c>
      <c r="J106" s="17">
        <f t="shared" si="19"/>
        <v>1</v>
      </c>
      <c r="K106" s="18" t="s">
        <v>46</v>
      </c>
      <c r="L106" s="18" t="s">
        <v>6</v>
      </c>
      <c r="M106" s="44"/>
      <c r="N106" s="23"/>
      <c r="O106" s="23"/>
      <c r="P106" s="43"/>
      <c r="Q106" s="23"/>
      <c r="R106" s="23"/>
      <c r="S106" s="43"/>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61">
        <f t="shared" si="20"/>
        <v>77334</v>
      </c>
      <c r="BB106" s="67">
        <f t="shared" si="21"/>
        <v>77334</v>
      </c>
      <c r="BC106" s="41" t="str">
        <f t="shared" si="22"/>
        <v>INR  Seventy Seven Thousand Three Hundred &amp; Thirty Four  Only</v>
      </c>
      <c r="IE106" s="22">
        <v>1.01</v>
      </c>
      <c r="IF106" s="22" t="s">
        <v>37</v>
      </c>
      <c r="IG106" s="22" t="s">
        <v>33</v>
      </c>
      <c r="IH106" s="22">
        <v>123.223</v>
      </c>
      <c r="II106" s="22" t="s">
        <v>35</v>
      </c>
    </row>
    <row r="107" spans="1:243" s="21" customFormat="1" ht="63">
      <c r="A107" s="82">
        <v>40</v>
      </c>
      <c r="B107" s="84" t="s">
        <v>148</v>
      </c>
      <c r="C107" s="34" t="s">
        <v>263</v>
      </c>
      <c r="D107" s="35"/>
      <c r="E107" s="15"/>
      <c r="F107" s="36"/>
      <c r="G107" s="16"/>
      <c r="H107" s="16"/>
      <c r="I107" s="36"/>
      <c r="J107" s="17"/>
      <c r="K107" s="18"/>
      <c r="L107" s="18"/>
      <c r="M107" s="19"/>
      <c r="N107" s="20"/>
      <c r="O107" s="20"/>
      <c r="P107" s="37"/>
      <c r="Q107" s="20"/>
      <c r="R107" s="20"/>
      <c r="S107" s="37"/>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9"/>
      <c r="BB107" s="40"/>
      <c r="BC107" s="41"/>
      <c r="IE107" s="22">
        <v>1.02</v>
      </c>
      <c r="IF107" s="22" t="s">
        <v>38</v>
      </c>
      <c r="IG107" s="22" t="s">
        <v>39</v>
      </c>
      <c r="IH107" s="22">
        <v>213</v>
      </c>
      <c r="II107" s="22" t="s">
        <v>35</v>
      </c>
    </row>
    <row r="108" spans="1:243" s="21" customFormat="1" ht="28.5">
      <c r="A108" s="82">
        <v>40.1</v>
      </c>
      <c r="B108" s="84" t="s">
        <v>145</v>
      </c>
      <c r="C108" s="34" t="s">
        <v>264</v>
      </c>
      <c r="D108" s="103">
        <v>20</v>
      </c>
      <c r="E108" s="104" t="s">
        <v>166</v>
      </c>
      <c r="F108" s="103">
        <v>41.21</v>
      </c>
      <c r="G108" s="23"/>
      <c r="H108" s="23"/>
      <c r="I108" s="36" t="s">
        <v>36</v>
      </c>
      <c r="J108" s="17">
        <f t="shared" si="19"/>
        <v>1</v>
      </c>
      <c r="K108" s="18" t="s">
        <v>46</v>
      </c>
      <c r="L108" s="18" t="s">
        <v>6</v>
      </c>
      <c r="M108" s="44"/>
      <c r="N108" s="23"/>
      <c r="O108" s="23"/>
      <c r="P108" s="43"/>
      <c r="Q108" s="23"/>
      <c r="R108" s="23"/>
      <c r="S108" s="43"/>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61">
        <f t="shared" si="20"/>
        <v>824.2</v>
      </c>
      <c r="BB108" s="67">
        <f t="shared" si="21"/>
        <v>824.2</v>
      </c>
      <c r="BC108" s="41" t="str">
        <f t="shared" si="22"/>
        <v>INR  Eight Hundred &amp; Twenty Four  and Paise Twenty Only</v>
      </c>
      <c r="IE108" s="22">
        <v>2</v>
      </c>
      <c r="IF108" s="22" t="s">
        <v>32</v>
      </c>
      <c r="IG108" s="22" t="s">
        <v>40</v>
      </c>
      <c r="IH108" s="22">
        <v>10</v>
      </c>
      <c r="II108" s="22" t="s">
        <v>35</v>
      </c>
    </row>
    <row r="109" spans="1:243" s="21" customFormat="1" ht="28.5">
      <c r="A109" s="82">
        <v>40.2</v>
      </c>
      <c r="B109" s="84" t="s">
        <v>146</v>
      </c>
      <c r="C109" s="34" t="s">
        <v>265</v>
      </c>
      <c r="D109" s="103">
        <v>30</v>
      </c>
      <c r="E109" s="104" t="s">
        <v>166</v>
      </c>
      <c r="F109" s="103">
        <v>98.1</v>
      </c>
      <c r="G109" s="23"/>
      <c r="H109" s="23"/>
      <c r="I109" s="36" t="s">
        <v>36</v>
      </c>
      <c r="J109" s="17">
        <f>IF(I109="Less(-)",-1,1)</f>
        <v>1</v>
      </c>
      <c r="K109" s="18" t="s">
        <v>46</v>
      </c>
      <c r="L109" s="18" t="s">
        <v>6</v>
      </c>
      <c r="M109" s="44"/>
      <c r="N109" s="23"/>
      <c r="O109" s="23"/>
      <c r="P109" s="43"/>
      <c r="Q109" s="23"/>
      <c r="R109" s="23"/>
      <c r="S109" s="43"/>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61">
        <f>total_amount_ba($B$2,$D$2,D109,F109,J109,K109,M109)</f>
        <v>2943</v>
      </c>
      <c r="BB109" s="67">
        <f t="shared" si="21"/>
        <v>2943</v>
      </c>
      <c r="BC109" s="41" t="str">
        <f t="shared" si="22"/>
        <v>INR  Two Thousand Nine Hundred &amp; Forty Three  Only</v>
      </c>
      <c r="IE109" s="22">
        <v>1.01</v>
      </c>
      <c r="IF109" s="22" t="s">
        <v>37</v>
      </c>
      <c r="IG109" s="22" t="s">
        <v>33</v>
      </c>
      <c r="IH109" s="22">
        <v>123.223</v>
      </c>
      <c r="II109" s="22" t="s">
        <v>35</v>
      </c>
    </row>
    <row r="110" spans="1:243" s="21" customFormat="1" ht="63">
      <c r="A110" s="88">
        <v>41</v>
      </c>
      <c r="B110" s="84" t="s">
        <v>149</v>
      </c>
      <c r="C110" s="34" t="s">
        <v>266</v>
      </c>
      <c r="D110" s="35"/>
      <c r="E110" s="15"/>
      <c r="F110" s="36"/>
      <c r="G110" s="16"/>
      <c r="H110" s="16"/>
      <c r="I110" s="36"/>
      <c r="J110" s="17"/>
      <c r="K110" s="18"/>
      <c r="L110" s="18"/>
      <c r="M110" s="19"/>
      <c r="N110" s="20"/>
      <c r="O110" s="20"/>
      <c r="P110" s="37"/>
      <c r="Q110" s="20"/>
      <c r="R110" s="20"/>
      <c r="S110" s="37"/>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9"/>
      <c r="BB110" s="40"/>
      <c r="BC110" s="41"/>
      <c r="IE110" s="22">
        <v>1.02</v>
      </c>
      <c r="IF110" s="22" t="s">
        <v>38</v>
      </c>
      <c r="IG110" s="22" t="s">
        <v>39</v>
      </c>
      <c r="IH110" s="22">
        <v>213</v>
      </c>
      <c r="II110" s="22" t="s">
        <v>35</v>
      </c>
    </row>
    <row r="111" spans="1:243" s="21" customFormat="1" ht="31.5">
      <c r="A111" s="82">
        <v>41.1</v>
      </c>
      <c r="B111" s="84" t="s">
        <v>150</v>
      </c>
      <c r="C111" s="34" t="s">
        <v>267</v>
      </c>
      <c r="D111" s="103">
        <v>140</v>
      </c>
      <c r="E111" s="104" t="s">
        <v>166</v>
      </c>
      <c r="F111" s="103">
        <v>91.19</v>
      </c>
      <c r="G111" s="23"/>
      <c r="H111" s="23"/>
      <c r="I111" s="36" t="s">
        <v>36</v>
      </c>
      <c r="J111" s="17">
        <f>IF(I111="Less(-)",-1,1)</f>
        <v>1</v>
      </c>
      <c r="K111" s="18" t="s">
        <v>46</v>
      </c>
      <c r="L111" s="18" t="s">
        <v>6</v>
      </c>
      <c r="M111" s="44"/>
      <c r="N111" s="23"/>
      <c r="O111" s="23"/>
      <c r="P111" s="43"/>
      <c r="Q111" s="23"/>
      <c r="R111" s="23"/>
      <c r="S111" s="43"/>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61">
        <f>total_amount_ba($B$2,$D$2,D111,F111,J111,K111,M111)</f>
        <v>12766.6</v>
      </c>
      <c r="BB111" s="67">
        <f t="shared" si="21"/>
        <v>12766.6</v>
      </c>
      <c r="BC111" s="41" t="str">
        <f t="shared" si="22"/>
        <v>INR  Twelve Thousand Seven Hundred &amp; Sixty Six  and Paise Sixty Only</v>
      </c>
      <c r="IE111" s="22">
        <v>2</v>
      </c>
      <c r="IF111" s="22" t="s">
        <v>32</v>
      </c>
      <c r="IG111" s="22" t="s">
        <v>40</v>
      </c>
      <c r="IH111" s="22">
        <v>10</v>
      </c>
      <c r="II111" s="22" t="s">
        <v>35</v>
      </c>
    </row>
    <row r="112" spans="1:243" s="21" customFormat="1" ht="47.25">
      <c r="A112" s="82">
        <v>41.2</v>
      </c>
      <c r="B112" s="84" t="s">
        <v>151</v>
      </c>
      <c r="C112" s="34" t="s">
        <v>268</v>
      </c>
      <c r="D112" s="103">
        <v>20</v>
      </c>
      <c r="E112" s="104" t="s">
        <v>166</v>
      </c>
      <c r="F112" s="103">
        <v>159.58</v>
      </c>
      <c r="G112" s="23"/>
      <c r="H112" s="46"/>
      <c r="I112" s="36" t="s">
        <v>36</v>
      </c>
      <c r="J112" s="17">
        <f>IF(I112="Less(-)",-1,1)</f>
        <v>1</v>
      </c>
      <c r="K112" s="18" t="s">
        <v>46</v>
      </c>
      <c r="L112" s="18" t="s">
        <v>6</v>
      </c>
      <c r="M112" s="44"/>
      <c r="N112" s="23"/>
      <c r="O112" s="23"/>
      <c r="P112" s="43"/>
      <c r="Q112" s="23"/>
      <c r="R112" s="23"/>
      <c r="S112" s="43"/>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61">
        <f>total_amount_ba($B$2,$D$2,D112,F112,J112,K112,M112)</f>
        <v>3191.6</v>
      </c>
      <c r="BB112" s="67">
        <f t="shared" si="21"/>
        <v>3191.6</v>
      </c>
      <c r="BC112" s="41" t="str">
        <f t="shared" si="22"/>
        <v>INR  Three Thousand One Hundred &amp; Ninety One  and Paise Sixty Only</v>
      </c>
      <c r="IE112" s="22">
        <v>3</v>
      </c>
      <c r="IF112" s="22" t="s">
        <v>41</v>
      </c>
      <c r="IG112" s="22" t="s">
        <v>42</v>
      </c>
      <c r="IH112" s="22">
        <v>10</v>
      </c>
      <c r="II112" s="22" t="s">
        <v>35</v>
      </c>
    </row>
    <row r="113" spans="1:243" s="21" customFormat="1" ht="110.25">
      <c r="A113" s="82">
        <v>42</v>
      </c>
      <c r="B113" s="97" t="s">
        <v>152</v>
      </c>
      <c r="C113" s="34" t="s">
        <v>269</v>
      </c>
      <c r="D113" s="35"/>
      <c r="E113" s="15"/>
      <c r="F113" s="36"/>
      <c r="G113" s="16"/>
      <c r="H113" s="16"/>
      <c r="I113" s="36"/>
      <c r="J113" s="17"/>
      <c r="K113" s="18"/>
      <c r="L113" s="18"/>
      <c r="M113" s="19"/>
      <c r="N113" s="20"/>
      <c r="O113" s="20"/>
      <c r="P113" s="37"/>
      <c r="Q113" s="20"/>
      <c r="R113" s="20"/>
      <c r="S113" s="37"/>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9"/>
      <c r="BB113" s="40"/>
      <c r="BC113" s="41"/>
      <c r="IE113" s="22">
        <v>1.02</v>
      </c>
      <c r="IF113" s="22" t="s">
        <v>38</v>
      </c>
      <c r="IG113" s="22" t="s">
        <v>39</v>
      </c>
      <c r="IH113" s="22">
        <v>213</v>
      </c>
      <c r="II113" s="22" t="s">
        <v>35</v>
      </c>
    </row>
    <row r="114" spans="1:243" s="21" customFormat="1" ht="28.5">
      <c r="A114" s="82">
        <v>42.1</v>
      </c>
      <c r="B114" s="98" t="s">
        <v>153</v>
      </c>
      <c r="C114" s="34" t="s">
        <v>270</v>
      </c>
      <c r="D114" s="103">
        <v>20</v>
      </c>
      <c r="E114" s="82" t="s">
        <v>167</v>
      </c>
      <c r="F114" s="103">
        <v>525.21</v>
      </c>
      <c r="G114" s="23"/>
      <c r="H114" s="23"/>
      <c r="I114" s="36" t="s">
        <v>36</v>
      </c>
      <c r="J114" s="17">
        <f>IF(I114="Less(-)",-1,1)</f>
        <v>1</v>
      </c>
      <c r="K114" s="18" t="s">
        <v>46</v>
      </c>
      <c r="L114" s="18" t="s">
        <v>6</v>
      </c>
      <c r="M114" s="44"/>
      <c r="N114" s="23"/>
      <c r="O114" s="23"/>
      <c r="P114" s="43"/>
      <c r="Q114" s="23"/>
      <c r="R114" s="23"/>
      <c r="S114" s="43"/>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61">
        <f aca="true" t="shared" si="23" ref="BA113:BA122">total_amount_ba($B$2,$D$2,D114,F114,J114,K114,M114)</f>
        <v>10504.2</v>
      </c>
      <c r="BB114" s="67">
        <f aca="true" t="shared" si="24" ref="BB113:BB126">BA114+SUM(N114:AZ114)</f>
        <v>10504.2</v>
      </c>
      <c r="BC114" s="41" t="str">
        <f>SpellNumber(L114,BB114)</f>
        <v>INR  Ten Thousand Five Hundred &amp; Four  and Paise Twenty Only</v>
      </c>
      <c r="IE114" s="22">
        <v>2</v>
      </c>
      <c r="IF114" s="22" t="s">
        <v>32</v>
      </c>
      <c r="IG114" s="22" t="s">
        <v>40</v>
      </c>
      <c r="IH114" s="22">
        <v>10</v>
      </c>
      <c r="II114" s="22" t="s">
        <v>35</v>
      </c>
    </row>
    <row r="115" spans="1:243" s="21" customFormat="1" ht="126">
      <c r="A115" s="82">
        <v>43</v>
      </c>
      <c r="B115" s="97" t="s">
        <v>154</v>
      </c>
      <c r="C115" s="34" t="s">
        <v>271</v>
      </c>
      <c r="D115" s="35"/>
      <c r="E115" s="15"/>
      <c r="F115" s="36"/>
      <c r="G115" s="16"/>
      <c r="H115" s="16"/>
      <c r="I115" s="36"/>
      <c r="J115" s="17"/>
      <c r="K115" s="18"/>
      <c r="L115" s="18"/>
      <c r="M115" s="19"/>
      <c r="N115" s="20"/>
      <c r="O115" s="20"/>
      <c r="P115" s="37"/>
      <c r="Q115" s="20"/>
      <c r="R115" s="20"/>
      <c r="S115" s="37"/>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9"/>
      <c r="BB115" s="40"/>
      <c r="BC115" s="41"/>
      <c r="IE115" s="22">
        <v>3</v>
      </c>
      <c r="IF115" s="22" t="s">
        <v>41</v>
      </c>
      <c r="IG115" s="22" t="s">
        <v>42</v>
      </c>
      <c r="IH115" s="22">
        <v>10</v>
      </c>
      <c r="II115" s="22" t="s">
        <v>35</v>
      </c>
    </row>
    <row r="116" spans="1:243" s="21" customFormat="1" ht="28.5">
      <c r="A116" s="82">
        <v>43.1</v>
      </c>
      <c r="B116" s="97" t="s">
        <v>153</v>
      </c>
      <c r="C116" s="34" t="s">
        <v>272</v>
      </c>
      <c r="D116" s="103">
        <v>8</v>
      </c>
      <c r="E116" s="82" t="s">
        <v>168</v>
      </c>
      <c r="F116" s="103">
        <v>932.05</v>
      </c>
      <c r="G116" s="23"/>
      <c r="H116" s="23"/>
      <c r="I116" s="36" t="s">
        <v>36</v>
      </c>
      <c r="J116" s="17">
        <f>IF(I116="Less(-)",-1,1)</f>
        <v>1</v>
      </c>
      <c r="K116" s="18" t="s">
        <v>46</v>
      </c>
      <c r="L116" s="18" t="s">
        <v>6</v>
      </c>
      <c r="M116" s="44"/>
      <c r="N116" s="23"/>
      <c r="O116" s="23"/>
      <c r="P116" s="43"/>
      <c r="Q116" s="23"/>
      <c r="R116" s="23"/>
      <c r="S116" s="43"/>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61">
        <f t="shared" si="23"/>
        <v>7456.4</v>
      </c>
      <c r="BB116" s="67">
        <f t="shared" si="24"/>
        <v>7456.4</v>
      </c>
      <c r="BC116" s="41" t="str">
        <f aca="true" t="shared" si="25" ref="BC113:BC126">SpellNumber(L116,BB116)</f>
        <v>INR  Seven Thousand Four Hundred &amp; Fifty Six  and Paise Forty Only</v>
      </c>
      <c r="IE116" s="22">
        <v>1.01</v>
      </c>
      <c r="IF116" s="22" t="s">
        <v>37</v>
      </c>
      <c r="IG116" s="22" t="s">
        <v>33</v>
      </c>
      <c r="IH116" s="22">
        <v>123.223</v>
      </c>
      <c r="II116" s="22" t="s">
        <v>35</v>
      </c>
    </row>
    <row r="117" spans="1:243" s="21" customFormat="1" ht="110.25">
      <c r="A117" s="82">
        <v>44</v>
      </c>
      <c r="B117" s="97" t="s">
        <v>155</v>
      </c>
      <c r="C117" s="34" t="s">
        <v>273</v>
      </c>
      <c r="D117" s="35"/>
      <c r="E117" s="15"/>
      <c r="F117" s="36"/>
      <c r="G117" s="16"/>
      <c r="H117" s="16"/>
      <c r="I117" s="36"/>
      <c r="J117" s="17"/>
      <c r="K117" s="18"/>
      <c r="L117" s="18"/>
      <c r="M117" s="19"/>
      <c r="N117" s="20"/>
      <c r="O117" s="20"/>
      <c r="P117" s="37"/>
      <c r="Q117" s="20"/>
      <c r="R117" s="20"/>
      <c r="S117" s="37"/>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9"/>
      <c r="BB117" s="40"/>
      <c r="BC117" s="41"/>
      <c r="IE117" s="22">
        <v>1.02</v>
      </c>
      <c r="IF117" s="22" t="s">
        <v>38</v>
      </c>
      <c r="IG117" s="22" t="s">
        <v>39</v>
      </c>
      <c r="IH117" s="22">
        <v>213</v>
      </c>
      <c r="II117" s="22" t="s">
        <v>35</v>
      </c>
    </row>
    <row r="118" spans="1:243" s="21" customFormat="1" ht="28.5">
      <c r="A118" s="82">
        <v>44.1</v>
      </c>
      <c r="B118" s="97" t="s">
        <v>153</v>
      </c>
      <c r="C118" s="34" t="s">
        <v>274</v>
      </c>
      <c r="D118" s="103">
        <v>6</v>
      </c>
      <c r="E118" s="82" t="s">
        <v>168</v>
      </c>
      <c r="F118" s="103">
        <v>1069.71</v>
      </c>
      <c r="G118" s="23"/>
      <c r="H118" s="23"/>
      <c r="I118" s="36" t="s">
        <v>36</v>
      </c>
      <c r="J118" s="17">
        <f>IF(I118="Less(-)",-1,1)</f>
        <v>1</v>
      </c>
      <c r="K118" s="18" t="s">
        <v>46</v>
      </c>
      <c r="L118" s="18" t="s">
        <v>6</v>
      </c>
      <c r="M118" s="44"/>
      <c r="N118" s="23"/>
      <c r="O118" s="23"/>
      <c r="P118" s="43"/>
      <c r="Q118" s="23"/>
      <c r="R118" s="23"/>
      <c r="S118" s="43"/>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61">
        <f t="shared" si="23"/>
        <v>6418.26</v>
      </c>
      <c r="BB118" s="67">
        <f t="shared" si="24"/>
        <v>6418.26</v>
      </c>
      <c r="BC118" s="41" t="str">
        <f t="shared" si="25"/>
        <v>INR  Six Thousand Four Hundred &amp; Eighteen  and Paise Twenty Six Only</v>
      </c>
      <c r="IE118" s="22">
        <v>2</v>
      </c>
      <c r="IF118" s="22" t="s">
        <v>32</v>
      </c>
      <c r="IG118" s="22" t="s">
        <v>40</v>
      </c>
      <c r="IH118" s="22">
        <v>10</v>
      </c>
      <c r="II118" s="22" t="s">
        <v>35</v>
      </c>
    </row>
    <row r="119" spans="1:243" s="21" customFormat="1" ht="63">
      <c r="A119" s="82">
        <v>45</v>
      </c>
      <c r="B119" s="83" t="s">
        <v>156</v>
      </c>
      <c r="C119" s="34" t="s">
        <v>275</v>
      </c>
      <c r="D119" s="35"/>
      <c r="E119" s="15"/>
      <c r="F119" s="36"/>
      <c r="G119" s="16"/>
      <c r="H119" s="16"/>
      <c r="I119" s="36"/>
      <c r="J119" s="17"/>
      <c r="K119" s="18"/>
      <c r="L119" s="18"/>
      <c r="M119" s="19"/>
      <c r="N119" s="20"/>
      <c r="O119" s="20"/>
      <c r="P119" s="37"/>
      <c r="Q119" s="20"/>
      <c r="R119" s="20"/>
      <c r="S119" s="37"/>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9"/>
      <c r="BB119" s="40"/>
      <c r="BC119" s="41"/>
      <c r="IE119" s="22">
        <v>3</v>
      </c>
      <c r="IF119" s="22" t="s">
        <v>41</v>
      </c>
      <c r="IG119" s="22" t="s">
        <v>42</v>
      </c>
      <c r="IH119" s="22">
        <v>10</v>
      </c>
      <c r="II119" s="22" t="s">
        <v>35</v>
      </c>
    </row>
    <row r="120" spans="1:243" s="21" customFormat="1" ht="28.5">
      <c r="A120" s="82">
        <v>45.1</v>
      </c>
      <c r="B120" s="83" t="s">
        <v>157</v>
      </c>
      <c r="C120" s="34" t="s">
        <v>276</v>
      </c>
      <c r="D120" s="103">
        <v>20</v>
      </c>
      <c r="E120" s="85" t="s">
        <v>165</v>
      </c>
      <c r="F120" s="103">
        <v>469.96</v>
      </c>
      <c r="G120" s="23"/>
      <c r="H120" s="23"/>
      <c r="I120" s="36" t="s">
        <v>36</v>
      </c>
      <c r="J120" s="17">
        <f>IF(I120="Less(-)",-1,1)</f>
        <v>1</v>
      </c>
      <c r="K120" s="18" t="s">
        <v>46</v>
      </c>
      <c r="L120" s="18" t="s">
        <v>6</v>
      </c>
      <c r="M120" s="44"/>
      <c r="N120" s="23"/>
      <c r="O120" s="23"/>
      <c r="P120" s="43"/>
      <c r="Q120" s="23"/>
      <c r="R120" s="23"/>
      <c r="S120" s="43"/>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61">
        <f t="shared" si="23"/>
        <v>9399.2</v>
      </c>
      <c r="BB120" s="67">
        <f t="shared" si="24"/>
        <v>9399.2</v>
      </c>
      <c r="BC120" s="41" t="str">
        <f t="shared" si="25"/>
        <v>INR  Nine Thousand Three Hundred &amp; Ninety Nine  and Paise Twenty Only</v>
      </c>
      <c r="IE120" s="22">
        <v>1.01</v>
      </c>
      <c r="IF120" s="22" t="s">
        <v>37</v>
      </c>
      <c r="IG120" s="22" t="s">
        <v>33</v>
      </c>
      <c r="IH120" s="22">
        <v>123.223</v>
      </c>
      <c r="II120" s="22" t="s">
        <v>35</v>
      </c>
    </row>
    <row r="121" spans="1:243" s="21" customFormat="1" ht="28.5">
      <c r="A121" s="82">
        <v>45.2</v>
      </c>
      <c r="B121" s="83" t="s">
        <v>158</v>
      </c>
      <c r="C121" s="34" t="s">
        <v>277</v>
      </c>
      <c r="D121" s="103">
        <v>30</v>
      </c>
      <c r="E121" s="85" t="s">
        <v>165</v>
      </c>
      <c r="F121" s="103">
        <v>1479</v>
      </c>
      <c r="G121" s="23"/>
      <c r="H121" s="23"/>
      <c r="I121" s="36" t="s">
        <v>36</v>
      </c>
      <c r="J121" s="17">
        <f>IF(I121="Less(-)",-1,1)</f>
        <v>1</v>
      </c>
      <c r="K121" s="18" t="s">
        <v>46</v>
      </c>
      <c r="L121" s="18" t="s">
        <v>6</v>
      </c>
      <c r="M121" s="44"/>
      <c r="N121" s="23"/>
      <c r="O121" s="23"/>
      <c r="P121" s="43"/>
      <c r="Q121" s="23"/>
      <c r="R121" s="23"/>
      <c r="S121" s="43"/>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61">
        <f t="shared" si="23"/>
        <v>44370</v>
      </c>
      <c r="BB121" s="67">
        <f t="shared" si="24"/>
        <v>44370</v>
      </c>
      <c r="BC121" s="41" t="str">
        <f t="shared" si="25"/>
        <v>INR  Forty Four Thousand Three Hundred &amp; Seventy  Only</v>
      </c>
      <c r="IE121" s="22">
        <v>1.02</v>
      </c>
      <c r="IF121" s="22" t="s">
        <v>38</v>
      </c>
      <c r="IG121" s="22" t="s">
        <v>39</v>
      </c>
      <c r="IH121" s="22">
        <v>213</v>
      </c>
      <c r="II121" s="22" t="s">
        <v>35</v>
      </c>
    </row>
    <row r="122" spans="1:243" s="21" customFormat="1" ht="297">
      <c r="A122" s="82">
        <v>46</v>
      </c>
      <c r="B122" s="99" t="s">
        <v>159</v>
      </c>
      <c r="C122" s="34" t="s">
        <v>278</v>
      </c>
      <c r="D122" s="35"/>
      <c r="E122" s="15"/>
      <c r="F122" s="36"/>
      <c r="G122" s="16"/>
      <c r="H122" s="16"/>
      <c r="I122" s="36"/>
      <c r="J122" s="17"/>
      <c r="K122" s="18"/>
      <c r="L122" s="18"/>
      <c r="M122" s="19"/>
      <c r="N122" s="20"/>
      <c r="O122" s="20"/>
      <c r="P122" s="37"/>
      <c r="Q122" s="20"/>
      <c r="R122" s="20"/>
      <c r="S122" s="37"/>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9"/>
      <c r="BB122" s="40"/>
      <c r="BC122" s="41"/>
      <c r="IE122" s="22">
        <v>2</v>
      </c>
      <c r="IF122" s="22" t="s">
        <v>32</v>
      </c>
      <c r="IG122" s="22" t="s">
        <v>40</v>
      </c>
      <c r="IH122" s="22">
        <v>10</v>
      </c>
      <c r="II122" s="22" t="s">
        <v>35</v>
      </c>
    </row>
    <row r="123" spans="1:243" s="21" customFormat="1" ht="344.25">
      <c r="A123" s="82">
        <v>46.1</v>
      </c>
      <c r="B123" s="100" t="s">
        <v>160</v>
      </c>
      <c r="C123" s="34" t="s">
        <v>279</v>
      </c>
      <c r="D123" s="103">
        <v>1</v>
      </c>
      <c r="E123" s="108" t="s">
        <v>168</v>
      </c>
      <c r="F123" s="103">
        <v>480897.85</v>
      </c>
      <c r="G123" s="23"/>
      <c r="H123" s="23"/>
      <c r="I123" s="36" t="s">
        <v>36</v>
      </c>
      <c r="J123" s="17">
        <f>IF(I123="Less(-)",-1,1)</f>
        <v>1</v>
      </c>
      <c r="K123" s="18" t="s">
        <v>46</v>
      </c>
      <c r="L123" s="18" t="s">
        <v>6</v>
      </c>
      <c r="M123" s="44"/>
      <c r="N123" s="23"/>
      <c r="O123" s="23"/>
      <c r="P123" s="43"/>
      <c r="Q123" s="23"/>
      <c r="R123" s="23"/>
      <c r="S123" s="43"/>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61">
        <f>total_amount_ba($B$2,$D$2,D123,F123,J123,K123,M123)</f>
        <v>480897.85</v>
      </c>
      <c r="BB123" s="67">
        <f t="shared" si="24"/>
        <v>480897.85</v>
      </c>
      <c r="BC123" s="41" t="str">
        <f t="shared" si="25"/>
        <v>INR  Four Lakh Eighty Thousand Eight Hundred &amp; Ninety Seven  and Paise Eighty Five Only</v>
      </c>
      <c r="IE123" s="22">
        <v>1.01</v>
      </c>
      <c r="IF123" s="22" t="s">
        <v>37</v>
      </c>
      <c r="IG123" s="22" t="s">
        <v>33</v>
      </c>
      <c r="IH123" s="22">
        <v>123.223</v>
      </c>
      <c r="II123" s="22" t="s">
        <v>35</v>
      </c>
    </row>
    <row r="124" spans="1:243" s="21" customFormat="1" ht="63">
      <c r="A124" s="101">
        <v>47</v>
      </c>
      <c r="B124" s="102" t="s">
        <v>161</v>
      </c>
      <c r="C124" s="34" t="s">
        <v>280</v>
      </c>
      <c r="D124" s="103">
        <v>2</v>
      </c>
      <c r="E124" s="89" t="s">
        <v>172</v>
      </c>
      <c r="F124" s="103">
        <v>5578.26</v>
      </c>
      <c r="G124" s="23"/>
      <c r="H124" s="23"/>
      <c r="I124" s="36" t="s">
        <v>36</v>
      </c>
      <c r="J124" s="17">
        <f>IF(I124="Less(-)",-1,1)</f>
        <v>1</v>
      </c>
      <c r="K124" s="18" t="s">
        <v>46</v>
      </c>
      <c r="L124" s="18" t="s">
        <v>6</v>
      </c>
      <c r="M124" s="44"/>
      <c r="N124" s="23"/>
      <c r="O124" s="23"/>
      <c r="P124" s="43"/>
      <c r="Q124" s="23"/>
      <c r="R124" s="23"/>
      <c r="S124" s="43"/>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61">
        <f>total_amount_ba($B$2,$D$2,D124,F124,J124,K124,M124)</f>
        <v>11156.52</v>
      </c>
      <c r="BB124" s="67">
        <f t="shared" si="24"/>
        <v>11156.52</v>
      </c>
      <c r="BC124" s="41" t="str">
        <f t="shared" si="25"/>
        <v>INR  Eleven Thousand One Hundred &amp; Fifty Six  and Paise Fifty Two Only</v>
      </c>
      <c r="IE124" s="22">
        <v>1.02</v>
      </c>
      <c r="IF124" s="22" t="s">
        <v>38</v>
      </c>
      <c r="IG124" s="22" t="s">
        <v>39</v>
      </c>
      <c r="IH124" s="22">
        <v>213</v>
      </c>
      <c r="II124" s="22" t="s">
        <v>35</v>
      </c>
    </row>
    <row r="125" spans="1:243" s="21" customFormat="1" ht="31.5">
      <c r="A125" s="101">
        <v>48</v>
      </c>
      <c r="B125" s="102" t="s">
        <v>162</v>
      </c>
      <c r="C125" s="34" t="s">
        <v>281</v>
      </c>
      <c r="D125" s="103">
        <v>15</v>
      </c>
      <c r="E125" s="89" t="s">
        <v>173</v>
      </c>
      <c r="F125" s="103">
        <v>268.3</v>
      </c>
      <c r="G125" s="23"/>
      <c r="H125" s="23"/>
      <c r="I125" s="36" t="s">
        <v>36</v>
      </c>
      <c r="J125" s="17">
        <f>IF(I125="Less(-)",-1,1)</f>
        <v>1</v>
      </c>
      <c r="K125" s="18" t="s">
        <v>46</v>
      </c>
      <c r="L125" s="18" t="s">
        <v>6</v>
      </c>
      <c r="M125" s="44"/>
      <c r="N125" s="23"/>
      <c r="O125" s="23"/>
      <c r="P125" s="43"/>
      <c r="Q125" s="23"/>
      <c r="R125" s="23"/>
      <c r="S125" s="43"/>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61">
        <f>total_amount_ba($B$2,$D$2,D125,F125,J125,K125,M125)</f>
        <v>4024.5</v>
      </c>
      <c r="BB125" s="67">
        <f t="shared" si="24"/>
        <v>4024.5</v>
      </c>
      <c r="BC125" s="41" t="str">
        <f t="shared" si="25"/>
        <v>INR  Four Thousand  &amp;Twenty Four  and Paise Fifty Only</v>
      </c>
      <c r="IE125" s="22">
        <v>2</v>
      </c>
      <c r="IF125" s="22" t="s">
        <v>32</v>
      </c>
      <c r="IG125" s="22" t="s">
        <v>40</v>
      </c>
      <c r="IH125" s="22">
        <v>10</v>
      </c>
      <c r="II125" s="22" t="s">
        <v>35</v>
      </c>
    </row>
    <row r="126" spans="1:243" s="21" customFormat="1" ht="110.25">
      <c r="A126" s="101">
        <v>49</v>
      </c>
      <c r="B126" s="102" t="s">
        <v>163</v>
      </c>
      <c r="C126" s="34" t="s">
        <v>282</v>
      </c>
      <c r="D126" s="103">
        <v>8</v>
      </c>
      <c r="E126" s="89" t="s">
        <v>172</v>
      </c>
      <c r="F126" s="103">
        <v>478.74</v>
      </c>
      <c r="G126" s="23"/>
      <c r="H126" s="46"/>
      <c r="I126" s="36" t="s">
        <v>36</v>
      </c>
      <c r="J126" s="17">
        <f>IF(I126="Less(-)",-1,1)</f>
        <v>1</v>
      </c>
      <c r="K126" s="18" t="s">
        <v>46</v>
      </c>
      <c r="L126" s="18" t="s">
        <v>6</v>
      </c>
      <c r="M126" s="44"/>
      <c r="N126" s="23"/>
      <c r="O126" s="23"/>
      <c r="P126" s="43"/>
      <c r="Q126" s="23"/>
      <c r="R126" s="23"/>
      <c r="S126" s="43"/>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61">
        <f>total_amount_ba($B$2,$D$2,D126,F126,J126,K126,M126)</f>
        <v>3829.92</v>
      </c>
      <c r="BB126" s="67">
        <f t="shared" si="24"/>
        <v>3829.92</v>
      </c>
      <c r="BC126" s="41" t="str">
        <f t="shared" si="25"/>
        <v>INR  Three Thousand Eight Hundred &amp; Twenty Nine  and Paise Ninety Two Only</v>
      </c>
      <c r="IE126" s="22">
        <v>3</v>
      </c>
      <c r="IF126" s="22" t="s">
        <v>41</v>
      </c>
      <c r="IG126" s="22" t="s">
        <v>42</v>
      </c>
      <c r="IH126" s="22">
        <v>10</v>
      </c>
      <c r="II126" s="22" t="s">
        <v>35</v>
      </c>
    </row>
    <row r="127" spans="1:243" s="21" customFormat="1" ht="34.5" customHeight="1">
      <c r="A127" s="47" t="s">
        <v>44</v>
      </c>
      <c r="B127" s="48"/>
      <c r="C127" s="49"/>
      <c r="D127" s="50"/>
      <c r="E127" s="50"/>
      <c r="F127" s="50"/>
      <c r="G127" s="50"/>
      <c r="H127" s="51"/>
      <c r="I127" s="51"/>
      <c r="J127" s="51"/>
      <c r="K127" s="51"/>
      <c r="L127" s="52"/>
      <c r="BA127" s="62">
        <f>SUM(BA13:BA126)</f>
        <v>3033240</v>
      </c>
      <c r="BB127" s="66">
        <f>SUM(BB13:BB126)</f>
        <v>3033240</v>
      </c>
      <c r="BC127" s="41" t="str">
        <f>SpellNumber($E$2,BB127)</f>
        <v>INR  Thirty Lakh Thirty Three Thousand Two Hundred &amp; Forty  Only</v>
      </c>
      <c r="IE127" s="22">
        <v>4</v>
      </c>
      <c r="IF127" s="22" t="s">
        <v>38</v>
      </c>
      <c r="IG127" s="22" t="s">
        <v>43</v>
      </c>
      <c r="IH127" s="22">
        <v>10</v>
      </c>
      <c r="II127" s="22" t="s">
        <v>35</v>
      </c>
    </row>
    <row r="128" spans="1:243" s="26" customFormat="1" ht="33.75" customHeight="1">
      <c r="A128" s="48" t="s">
        <v>48</v>
      </c>
      <c r="B128" s="53"/>
      <c r="C128" s="24"/>
      <c r="D128" s="54"/>
      <c r="E128" s="55" t="s">
        <v>54</v>
      </c>
      <c r="F128" s="64"/>
      <c r="G128" s="56"/>
      <c r="H128" s="25"/>
      <c r="I128" s="25"/>
      <c r="J128" s="25"/>
      <c r="K128" s="57"/>
      <c r="L128" s="58"/>
      <c r="M128" s="59"/>
      <c r="O128" s="21"/>
      <c r="P128" s="21"/>
      <c r="Q128" s="21"/>
      <c r="R128" s="21"/>
      <c r="S128" s="21"/>
      <c r="BA128" s="63">
        <f>IF(ISBLANK(F128),0,IF(E128="Excess (+)",ROUND(BA127+(BA127*F128),2),IF(E128="Less (-)",ROUND(BA127+(BA127*F128*(-1)),2),IF(E128="At Par",BA127,0))))</f>
        <v>0</v>
      </c>
      <c r="BB128" s="65">
        <f>ROUND(BA128,0)</f>
        <v>0</v>
      </c>
      <c r="BC128" s="41" t="str">
        <f>SpellNumber($E$2,BA128)</f>
        <v>INR Zero Only</v>
      </c>
      <c r="IE128" s="27"/>
      <c r="IF128" s="27"/>
      <c r="IG128" s="27"/>
      <c r="IH128" s="27"/>
      <c r="II128" s="27"/>
    </row>
    <row r="129" spans="1:243" s="26" customFormat="1" ht="41.25" customHeight="1">
      <c r="A129" s="47" t="s">
        <v>47</v>
      </c>
      <c r="B129" s="47"/>
      <c r="C129" s="72" t="str">
        <f>SpellNumber($E$2,BA128)</f>
        <v>INR Zero Only</v>
      </c>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4"/>
      <c r="IE129" s="27"/>
      <c r="IF129" s="27"/>
      <c r="IG129" s="27"/>
      <c r="IH129" s="27"/>
      <c r="II129" s="27"/>
    </row>
    <row r="130" spans="3:243" s="12" customFormat="1" ht="15">
      <c r="C130" s="28"/>
      <c r="D130" s="28"/>
      <c r="E130" s="28"/>
      <c r="F130" s="28"/>
      <c r="G130" s="28"/>
      <c r="H130" s="28"/>
      <c r="I130" s="28"/>
      <c r="J130" s="28"/>
      <c r="K130" s="28"/>
      <c r="L130" s="28"/>
      <c r="M130" s="28"/>
      <c r="O130" s="28"/>
      <c r="BA130" s="28"/>
      <c r="BC130" s="28"/>
      <c r="IE130" s="13"/>
      <c r="IF130" s="13"/>
      <c r="IG130" s="13"/>
      <c r="IH130" s="13"/>
      <c r="II130" s="13"/>
    </row>
  </sheetData>
  <sheetProtection password="EEC8" sheet="1" selectLockedCells="1"/>
  <mergeCells count="8">
    <mergeCell ref="A9:BC9"/>
    <mergeCell ref="C129:BC129"/>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28">
      <formula1>IF(E128="Select",-1,IF(E128="At Par",0,0))</formula1>
      <formula2>IF(E128="Select",-1,IF(E128="At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28">
      <formula1>0</formula1>
      <formula2>IF(E128&lt;&gt;"Select",99.9,0)</formula2>
    </dataValidation>
    <dataValidation type="list" allowBlank="1" showInputMessage="1" showErrorMessage="1" sqref="L13:L126">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26 G112 G85:H111 G71:H83 G13:H27 G84 G56 G57:H69 G43:H55 G70 G42 G29:H41 G28 G113:H12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M21 M23 M25:M29 M31:M33 M35:M37 M39 M41:M42 M44:M46 M48:M49 M51:M53 M55:M56 M58:M59 M61 M63:M75 M77:M93 M95:M97 M99:M101 M103:M104 M106 M108:M109 M111:M112 M114 M116 M118 M120:M121 M123:M126">
      <formula1>0</formula1>
      <formula2>999999999999999</formula2>
    </dataValidation>
    <dataValidation allowBlank="1" showInputMessage="1" showErrorMessage="1" promptTitle="Item Description" prompt="Please enter Item Description in text" sqref="B115:B120 B93:B98 B102:B111 B71:B76 B80:B89 B49:B54 B58:B67 B18:B23 B36:B45 B27:B32 B124:B126"/>
    <dataValidation type="decimal" allowBlank="1" showInputMessage="1" showErrorMessage="1" promptTitle="Rate Entry" prompt="Please enter the Rate in Rupees for this item. " errorTitle="Invaid Entry" error="Only Numeric Values are allowed. " sqref="H126 H112 H28 H84 H70 H56 H42">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8">
      <formula1>0</formula1>
      <formula2>99.9</formula2>
    </dataValidation>
    <dataValidation type="list" allowBlank="1" showInputMessage="1" showErrorMessage="1" sqref="C2">
      <formula1>"Normal, SingleWindow, Alternate"</formula1>
    </dataValidation>
    <dataValidation type="list" allowBlank="1" showInputMessage="1" showErrorMessage="1" sqref="E128">
      <formula1>"Select, Excess (+), Less (-)"</formula1>
    </dataValidation>
    <dataValidation type="decimal" allowBlank="1" showInputMessage="1" showErrorMessage="1" promptTitle="Quantity" prompt="Please enter the Quantity for this item. " errorTitle="Invalid Entry" error="Only Numeric Values are allowed. " sqref="D13:D126 F13:F126">
      <formula1>0</formula1>
      <formula2>999999999999999</formula2>
    </dataValidation>
    <dataValidation allowBlank="1" showInputMessage="1" showErrorMessage="1" promptTitle="Units" prompt="Please enter Units in text" sqref="E13:E126"/>
    <dataValidation type="decimal" allowBlank="1" showInputMessage="1" showErrorMessage="1" promptTitle="Rate Entry" prompt="Please enter the Inspection Charges in Rupees for this item. " errorTitle="Invaid Entry" error="Only Numeric Values are allowed. " sqref="Q13:Q1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2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26">
      <formula1>0</formula1>
      <formula2>999999999999999</formula2>
    </dataValidation>
    <dataValidation allowBlank="1" showInputMessage="1" showErrorMessage="1" promptTitle="Itemcode/Make" prompt="Please enter text" sqref="C13:C126"/>
    <dataValidation type="decimal" allowBlank="1" showInputMessage="1" showErrorMessage="1" errorTitle="Invalid Entry" error="Only Numeric Values are allowed. " sqref="A13:A126">
      <formula1>0</formula1>
      <formula2>999999999999999</formula2>
    </dataValidation>
    <dataValidation type="list" showInputMessage="1" showErrorMessage="1" sqref="I13:I126">
      <formula1>"Excess(+), Less(-)"</formula1>
    </dataValidation>
    <dataValidation allowBlank="1" showInputMessage="1" showErrorMessage="1" promptTitle="Addition / Deduction" prompt="Please Choose the correct One" sqref="J13:J126"/>
    <dataValidation type="list" allowBlank="1" showInputMessage="1" showErrorMessage="1" sqref="K13:K126">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2022-03-23T11:29:17Z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