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<sst xmlns="http://schemas.openxmlformats.org/spreadsheetml/2006/main" count="410" uniqueCount="124">
  <si>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</si>
  <si>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</si>
  <si>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</si>
  <si>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</si>
  <si>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</si>
  <si>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</si>
  <si>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</si>
  <si>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</si>
  <si>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</si>
  <si>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</si>
  <si>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</si>
  <si>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</si>
  <si>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</si>
  <si>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</si>
  <si>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</si>
  <si>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</si>
  <si>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</si>
  <si>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</si>
  <si>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</si>
  <si>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</si>
  <si>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</si>
  <si>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</si>
  <si>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</si>
  <si>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</si>
  <si>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</si>
  <si>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</si>
  <si>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</si>
  <si>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</si>
  <si>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</si>
  <si>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</si>
  <si>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</si>
  <si>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</si>
  <si>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</si>
  <si>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</si>
  <si>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</si>
  <si>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</si>
  <si>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</si>
  <si>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</si>
  <si>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</si>
  <si>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</si>
  <si>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</si>
  <si>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</si>
  <si>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</si>
  <si>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</si>
  <si>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</si>
  <si>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</si>
  <si>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</si>
  <si>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</si>
  <si>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</si>
  <si>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</si>
  <si>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</si>
  <si>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</si>
  <si>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Second class teak wood</t>
  </si>
  <si>
    <t>35 mm thick</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</si>
  <si>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</si>
  <si>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</si>
  <si>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</si>
  <si>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</si>
  <si>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</si>
  <si>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</si>
  <si>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</si>
  <si>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</si>
  <si>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</si>
  <si>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</si>
  <si>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</si>
  <si>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</si>
  <si>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</si>
  <si>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</si>
  <si>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Name of Work: Renovation works in house no. 1018, Type-I</t>
  </si>
  <si>
    <t>Contract No:  29/C/D1/2022-23</t>
  </si>
  <si>
    <t>CLADDING WORK</t>
  </si>
  <si>
    <t>WOOD AND P. V. C. WORK</t>
  </si>
  <si>
    <t>Providing and fixing glazed shutters for doors, windows and clerestory windows using 4 mm thick float glass panes, including ISI marked M.S. pressed butt hinges bright finished of required size with necessary screws.</t>
  </si>
  <si>
    <t>Deduct for not providing hinges in doors, windows or clerestory window shutters with :</t>
  </si>
  <si>
    <t>Stainless steel butt hinges with stainless steel screws :</t>
  </si>
  <si>
    <t>For 2nd class teak wood and other class of wood shutters</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</si>
  <si>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</si>
  <si>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</si>
  <si>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ISI marked oxidised M.S. pressed butt hinges with necessary screws etc. complete.</t>
  </si>
  <si>
    <t>100x58x1.90 mm</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</si>
  <si>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</si>
  <si>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</si>
  <si>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</si>
  <si>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</si>
  <si>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</si>
  <si>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</si>
  <si>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</si>
  <si>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</si>
  <si>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</si>
  <si>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FLOORING</t>
  </si>
  <si>
    <t>ROOFING</t>
  </si>
  <si>
    <t>Providing gola 75x75 mm in cement concrete 1:2:4 (1 cement : 2 coarse sand : 4 stone aggregate 10 mm and down gauge), including finishing with cement mortar 1:3 (1 cement : 3 fine sand) as per standard design :</t>
  </si>
  <si>
    <t>In 75x75 mm deep chase</t>
  </si>
  <si>
    <t>FINISHING</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</si>
  <si>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</si>
  <si>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</si>
  <si>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</si>
  <si>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</si>
  <si>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</si>
  <si>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</si>
  <si>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</si>
  <si>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Cutting holes of required size in brick masonry wall for fixing of exhaust fan including providing and fixing 300 mm dia PVC pipe conforming BIS-12818 and making good the same etc. complete as per direction of Engineer-in-charge.</t>
  </si>
  <si>
    <t>Dismantling and Demolishing</t>
  </si>
  <si>
    <t>Taking out doors, windows and clerestory window shutters (steel or wood) including stacking within 50 metres lead :</t>
  </si>
  <si>
    <t>Dismantling tile work in floors and roofs laid in cement mortar including stacking material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</si>
  <si>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</si>
  <si>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</si>
  <si>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</si>
  <si>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WATER SUPPLY</t>
  </si>
  <si>
    <t>Providing and fixing uplasticised PVC connection pipe with brass unions :</t>
  </si>
  <si>
    <t>45 cm length</t>
  </si>
  <si>
    <t>15 mm nominal bore</t>
  </si>
  <si>
    <t>Providing and fixing C.P. brass angle valve for basin mixer and geyser points of approved quality conforming to IS:8931</t>
  </si>
  <si>
    <t>15mm nominal bore</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</si>
  <si>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</si>
  <si>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</si>
  <si>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</si>
  <si>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</si>
  <si>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</si>
  <si>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</si>
  <si>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</si>
  <si>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</si>
  <si>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P/F steel wire fabric of size 15x15 mm mesh or other suitable size weld mesh to be fixed &amp; firmly anchored to the concrete surface by means of nails &amp; PVC gullies with necessary drilling hole at C/C 150 mm spacing both ways and before fixing mesh chipping of unsound/weak concrete material from slab, beams &amp; columns etc. with the help of manual chisel including cleaning the surface &amp; reinforcement with wire brushes etc.</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</si>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</sst>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color indexed="8"/>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15" fillId="0" borderId="11" xfId="56" applyNumberFormat="1" applyFont="1" applyFill="1" applyBorder="1" applyAlignment="1" applyProtection="1">
      <alignment vertical="top"/>
      <protection/>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7" fillId="0" borderId="18" xfId="59" applyNumberFormat="1" applyFont="1" applyFill="1" applyBorder="1" applyAlignment="1">
      <alignment horizontal="left" vertical="top"/>
      <protection/>
    </xf>
    <xf numFmtId="0" fontId="4" fillId="0" borderId="19" xfId="59" applyNumberFormat="1" applyFont="1" applyFill="1" applyBorder="1" applyAlignment="1">
      <alignment vertical="top"/>
      <protection/>
    </xf>
    <xf numFmtId="0" fontId="14" fillId="0" borderId="20" xfId="59" applyNumberFormat="1" applyFont="1" applyFill="1" applyBorder="1" applyAlignment="1">
      <alignment vertical="top"/>
      <protection/>
    </xf>
    <xf numFmtId="0" fontId="4" fillId="0" borderId="20" xfId="59" applyNumberFormat="1" applyFont="1" applyFill="1" applyBorder="1" applyAlignment="1">
      <alignment vertical="top"/>
      <protection/>
    </xf>
    <xf numFmtId="2" fontId="19" fillId="0" borderId="15" xfId="59" applyNumberFormat="1" applyFont="1" applyFill="1" applyBorder="1" applyAlignment="1">
      <alignment vertical="top"/>
      <protection/>
    </xf>
    <xf numFmtId="2" fontId="14" fillId="0" borderId="21" xfId="59" applyNumberFormat="1" applyFont="1" applyFill="1" applyBorder="1" applyAlignment="1">
      <alignment horizontal="right" vertical="top"/>
      <protection/>
    </xf>
    <xf numFmtId="0" fontId="57" fillId="0" borderId="14" xfId="0" applyFont="1" applyFill="1" applyBorder="1" applyAlignment="1">
      <alignment horizontal="justify" vertical="top" wrapText="1"/>
    </xf>
    <xf numFmtId="0" fontId="57" fillId="0" borderId="14" xfId="0" applyFont="1" applyFill="1" applyBorder="1" applyAlignment="1">
      <alignment horizontal="center" vertical="top" wrapText="1"/>
    </xf>
    <xf numFmtId="2" fontId="57" fillId="0" borderId="14" xfId="0" applyNumberFormat="1" applyFont="1" applyFill="1" applyBorder="1" applyAlignment="1">
      <alignment horizontal="left" vertical="top"/>
    </xf>
    <xf numFmtId="0" fontId="14" fillId="0" borderId="12"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11" fillId="0" borderId="12" xfId="56" applyNumberFormat="1" applyFont="1" applyFill="1" applyBorder="1" applyAlignment="1">
      <alignment horizontal="center" vertical="center" wrapText="1"/>
      <protection/>
    </xf>
    <xf numFmtId="0" fontId="7" fillId="33" borderId="12"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2" xfId="59" applyNumberFormat="1" applyFont="1" applyFill="1" applyBorder="1" applyAlignment="1" applyProtection="1">
      <alignment vertical="center" wrapText="1"/>
      <protection locked="0"/>
    </xf>
    <xf numFmtId="0" fontId="17" fillId="34" borderId="22" xfId="59" applyNumberFormat="1" applyFont="1" applyFill="1" applyBorder="1" applyAlignment="1" applyProtection="1">
      <alignment vertical="center" wrapText="1"/>
      <protection locked="0"/>
    </xf>
    <xf numFmtId="10" fontId="18" fillId="34" borderId="22" xfId="66" applyNumberFormat="1" applyFont="1" applyFill="1" applyBorder="1" applyAlignment="1" applyProtection="1">
      <alignment horizontal="center" vertical="center"/>
      <protection locked="0"/>
    </xf>
    <xf numFmtId="0" fontId="7" fillId="0" borderId="23"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57" fillId="0" borderId="16" xfId="0" applyFont="1" applyFill="1" applyBorder="1" applyAlignment="1">
      <alignment horizontal="right" vertical="top"/>
    </xf>
    <xf numFmtId="0" fontId="7" fillId="0" borderId="16" xfId="56" applyNumberFormat="1" applyFont="1" applyFill="1" applyBorder="1" applyAlignment="1" applyProtection="1">
      <alignment horizontal="center" vertical="top"/>
      <protection/>
    </xf>
    <xf numFmtId="0" fontId="7" fillId="35" borderId="16" xfId="56" applyNumberFormat="1" applyFont="1" applyFill="1" applyBorder="1" applyAlignment="1" applyProtection="1">
      <alignment horizontal="center" vertical="top"/>
      <protection/>
    </xf>
    <xf numFmtId="0" fontId="4" fillId="0" borderId="24" xfId="59" applyNumberFormat="1" applyFont="1" applyFill="1" applyBorder="1" applyAlignment="1">
      <alignment vertical="top"/>
      <protection/>
    </xf>
    <xf numFmtId="2" fontId="14" fillId="0" borderId="24" xfId="59" applyNumberFormat="1" applyFont="1" applyFill="1" applyBorder="1" applyAlignment="1">
      <alignment vertical="top"/>
      <protection/>
    </xf>
    <xf numFmtId="0" fontId="4" fillId="0" borderId="25" xfId="59" applyNumberFormat="1" applyFont="1" applyFill="1" applyBorder="1" applyAlignment="1">
      <alignment horizontal="justify" vertical="top" wrapText="1"/>
      <protection/>
    </xf>
    <xf numFmtId="2" fontId="7" fillId="0" borderId="14" xfId="56" applyNumberFormat="1" applyFont="1" applyFill="1" applyBorder="1" applyAlignment="1" applyProtection="1">
      <alignment horizontal="right" vertical="top"/>
      <protection locked="0"/>
    </xf>
    <xf numFmtId="2" fontId="4" fillId="0" borderId="14" xfId="59" applyNumberFormat="1" applyFont="1" applyFill="1" applyBorder="1" applyAlignment="1">
      <alignment horizontal="right" vertical="top"/>
      <protection/>
    </xf>
    <xf numFmtId="2" fontId="4" fillId="0" borderId="14" xfId="56" applyNumberFormat="1" applyFont="1" applyFill="1" applyBorder="1" applyAlignment="1">
      <alignment horizontal="right" vertical="top"/>
      <protection/>
    </xf>
    <xf numFmtId="2" fontId="7" fillId="34" borderId="14" xfId="56" applyNumberFormat="1" applyFont="1" applyFill="1" applyBorder="1" applyAlignment="1" applyProtection="1">
      <alignment horizontal="right" vertical="top"/>
      <protection locked="0"/>
    </xf>
    <xf numFmtId="2" fontId="7" fillId="35" borderId="14" xfId="56" applyNumberFormat="1" applyFont="1" applyFill="1" applyBorder="1" applyAlignment="1" applyProtection="1">
      <alignment horizontal="right" vertical="top"/>
      <protection locked="0"/>
    </xf>
    <xf numFmtId="2" fontId="7" fillId="35" borderId="14" xfId="56" applyNumberFormat="1" applyFont="1" applyFill="1" applyBorder="1" applyAlignment="1" applyProtection="1">
      <alignment horizontal="right"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0" fontId="4" fillId="0" borderId="14" xfId="59" applyNumberFormat="1" applyFont="1" applyFill="1" applyBorder="1" applyAlignment="1">
      <alignment horizontal="justify" vertical="top" wrapText="1"/>
      <protection/>
    </xf>
    <xf numFmtId="0" fontId="57" fillId="0" borderId="0" xfId="0" applyFont="1" applyFill="1" applyAlignment="1">
      <alignment horizontal="justify" vertical="top" wrapText="1"/>
    </xf>
    <xf numFmtId="2" fontId="57" fillId="0" borderId="14" xfId="0" applyNumberFormat="1" applyFont="1" applyFill="1" applyBorder="1" applyAlignment="1">
      <alignment horizontal="right" vertical="top"/>
    </xf>
    <xf numFmtId="2" fontId="6" fillId="0" borderId="0" xfId="59" applyNumberFormat="1" applyFont="1" applyFill="1" applyBorder="1" applyAlignment="1" applyProtection="1">
      <alignment horizontal="center" vertical="center"/>
      <protection/>
    </xf>
    <xf numFmtId="2" fontId="4" fillId="0" borderId="0" xfId="56" applyNumberFormat="1" applyFont="1" applyFill="1" applyBorder="1" applyAlignment="1">
      <alignment vertical="center"/>
      <protection/>
    </xf>
    <xf numFmtId="2" fontId="7" fillId="0" borderId="26" xfId="59" applyNumberFormat="1" applyFont="1" applyFill="1" applyBorder="1" applyAlignment="1" applyProtection="1">
      <alignment horizontal="left" vertical="top" wrapText="1"/>
      <protection/>
    </xf>
    <xf numFmtId="2" fontId="7" fillId="0" borderId="10" xfId="56" applyNumberFormat="1" applyFont="1" applyFill="1" applyBorder="1" applyAlignment="1">
      <alignment horizontal="center" vertical="top" wrapText="1"/>
      <protection/>
    </xf>
    <xf numFmtId="2" fontId="7" fillId="0" borderId="11" xfId="56" applyNumberFormat="1" applyFont="1" applyFill="1" applyBorder="1" applyAlignment="1">
      <alignment horizontal="center" vertical="top" wrapText="1"/>
      <protection/>
    </xf>
    <xf numFmtId="2" fontId="57" fillId="0" borderId="16" xfId="0" applyNumberFormat="1" applyFont="1" applyFill="1" applyBorder="1" applyAlignment="1">
      <alignment horizontal="left" vertical="top"/>
    </xf>
    <xf numFmtId="2" fontId="7" fillId="0" borderId="15" xfId="59" applyNumberFormat="1" applyFont="1" applyFill="1" applyBorder="1" applyAlignment="1">
      <alignment horizontal="left" vertical="top"/>
      <protection/>
    </xf>
    <xf numFmtId="2" fontId="7" fillId="0" borderId="26" xfId="59" applyNumberFormat="1" applyFont="1" applyFill="1" applyBorder="1" applyAlignment="1">
      <alignment horizontal="left" vertical="top"/>
      <protection/>
    </xf>
    <xf numFmtId="2" fontId="7" fillId="0" borderId="12" xfId="59" applyNumberFormat="1" applyFont="1" applyFill="1" applyBorder="1" applyAlignment="1">
      <alignment horizontal="left" vertical="top"/>
      <protection/>
    </xf>
    <xf numFmtId="2" fontId="0" fillId="0" borderId="0" xfId="56" applyNumberFormat="1" applyFill="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8"/>
  <sheetViews>
    <sheetView showGridLines="0" view="pageBreakPreview" zoomScaleNormal="85" zoomScaleSheetLayoutView="100" zoomScalePageLayoutView="0" workbookViewId="0" topLeftCell="A1">
      <selection activeCell="B56" sqref="B56"/>
    </sheetView>
  </sheetViews>
  <sheetFormatPr defaultColWidth="9.140625" defaultRowHeight="15"/>
  <cols>
    <col min="1" max="1" width="8.8515625" style="84"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46" t="str">
        <f>B2&amp;" BoQ"</f>
        <v>Percentage BoQ</v>
      </c>
      <c r="B1" s="46"/>
      <c r="C1" s="46"/>
      <c r="D1" s="46"/>
      <c r="E1" s="46"/>
      <c r="F1" s="46"/>
      <c r="G1" s="46"/>
      <c r="H1" s="46"/>
      <c r="I1" s="46"/>
      <c r="J1" s="46"/>
      <c r="K1" s="46"/>
      <c r="L1" s="46"/>
      <c r="O1" s="5"/>
      <c r="P1" s="5"/>
      <c r="Q1" s="6"/>
      <c r="IE1" s="6"/>
      <c r="IF1" s="6"/>
      <c r="IG1" s="6"/>
      <c r="IH1" s="6"/>
      <c r="II1" s="6"/>
    </row>
    <row r="2" spans="1:17" s="4" customFormat="1" ht="25.5" customHeight="1" hidden="1">
      <c r="A2" s="75" t="s">
        <v>0</v>
      </c>
      <c r="B2" s="7" t="s">
        <v>1</v>
      </c>
      <c r="C2" s="7" t="s">
        <v>2</v>
      </c>
      <c r="D2" s="7" t="s">
        <v>3</v>
      </c>
      <c r="E2" s="7" t="s">
        <v>4</v>
      </c>
      <c r="J2" s="8"/>
      <c r="K2" s="8"/>
      <c r="L2" s="8"/>
      <c r="O2" s="5"/>
      <c r="P2" s="5"/>
      <c r="Q2" s="6"/>
    </row>
    <row r="3" spans="1:243" s="4" customFormat="1" ht="30.75" customHeight="1" hidden="1">
      <c r="A3" s="76" t="s">
        <v>5</v>
      </c>
      <c r="C3" s="4" t="s">
        <v>6</v>
      </c>
      <c r="IE3" s="6"/>
      <c r="IF3" s="6"/>
      <c r="IG3" s="6"/>
      <c r="IH3" s="6"/>
      <c r="II3" s="6"/>
    </row>
    <row r="4" spans="1:243" s="9" customFormat="1" ht="30.75" customHeight="1">
      <c r="A4" s="47" t="s">
        <v>42</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IE4" s="10"/>
      <c r="IF4" s="10"/>
      <c r="IG4" s="10"/>
      <c r="IH4" s="10"/>
      <c r="II4" s="10"/>
    </row>
    <row r="5" spans="1:243" s="9" customFormat="1" ht="30.75" customHeight="1">
      <c r="A5" s="47" t="s">
        <v>68</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IE5" s="10"/>
      <c r="IF5" s="10"/>
      <c r="IG5" s="10"/>
      <c r="IH5" s="10"/>
      <c r="II5" s="10"/>
    </row>
    <row r="6" spans="1:243" s="9" customFormat="1" ht="30.75" customHeight="1">
      <c r="A6" s="47" t="s">
        <v>69</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IE6" s="10"/>
      <c r="IF6" s="10"/>
      <c r="IG6" s="10"/>
      <c r="IH6" s="10"/>
      <c r="II6" s="10"/>
    </row>
    <row r="7" spans="1:243" s="9" customFormat="1" ht="29.25" customHeight="1" hidden="1">
      <c r="A7" s="48" t="s">
        <v>7</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IE7" s="10"/>
      <c r="IF7" s="10"/>
      <c r="IG7" s="10"/>
      <c r="IH7" s="10"/>
      <c r="II7" s="10"/>
    </row>
    <row r="8" spans="1:243" s="11" customFormat="1" ht="72" customHeight="1">
      <c r="A8" s="77" t="s">
        <v>39</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IE8" s="12"/>
      <c r="IF8" s="12"/>
      <c r="IG8" s="12"/>
      <c r="IH8" s="12"/>
      <c r="II8" s="12"/>
    </row>
    <row r="9" spans="1:243" s="13" customFormat="1" ht="61.5" customHeight="1">
      <c r="A9" s="49" t="s">
        <v>48</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IE9" s="14"/>
      <c r="IF9" s="14"/>
      <c r="IG9" s="14"/>
      <c r="IH9" s="14"/>
      <c r="II9" s="14"/>
    </row>
    <row r="10" spans="1:243" s="16" customFormat="1" ht="18.75" customHeight="1">
      <c r="A10" s="78" t="s">
        <v>8</v>
      </c>
      <c r="B10" s="15" t="s">
        <v>9</v>
      </c>
      <c r="C10" s="15" t="s">
        <v>9</v>
      </c>
      <c r="D10" s="15" t="s">
        <v>8</v>
      </c>
      <c r="E10" s="15" t="s">
        <v>49</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78"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5">
      <c r="A12" s="79">
        <v>1</v>
      </c>
      <c r="B12" s="57">
        <v>2</v>
      </c>
      <c r="C12" s="56">
        <v>3</v>
      </c>
      <c r="D12" s="34">
        <v>4</v>
      </c>
      <c r="E12" s="34">
        <v>5</v>
      </c>
      <c r="F12" s="34">
        <v>6</v>
      </c>
      <c r="G12" s="34">
        <v>7</v>
      </c>
      <c r="H12" s="34">
        <v>8</v>
      </c>
      <c r="I12" s="34">
        <v>9</v>
      </c>
      <c r="J12" s="34">
        <v>10</v>
      </c>
      <c r="K12" s="34">
        <v>11</v>
      </c>
      <c r="L12" s="34">
        <v>12</v>
      </c>
      <c r="M12" s="34">
        <v>13</v>
      </c>
      <c r="N12" s="34">
        <v>14</v>
      </c>
      <c r="O12" s="34">
        <v>15</v>
      </c>
      <c r="P12" s="34">
        <v>16</v>
      </c>
      <c r="Q12" s="34">
        <v>17</v>
      </c>
      <c r="R12" s="34">
        <v>18</v>
      </c>
      <c r="S12" s="34">
        <v>19</v>
      </c>
      <c r="T12" s="34">
        <v>20</v>
      </c>
      <c r="U12" s="34">
        <v>21</v>
      </c>
      <c r="V12" s="34">
        <v>22</v>
      </c>
      <c r="W12" s="34">
        <v>23</v>
      </c>
      <c r="X12" s="34">
        <v>24</v>
      </c>
      <c r="Y12" s="34">
        <v>25</v>
      </c>
      <c r="Z12" s="34">
        <v>26</v>
      </c>
      <c r="AA12" s="34">
        <v>27</v>
      </c>
      <c r="AB12" s="34">
        <v>28</v>
      </c>
      <c r="AC12" s="34">
        <v>29</v>
      </c>
      <c r="AD12" s="34">
        <v>30</v>
      </c>
      <c r="AE12" s="34">
        <v>31</v>
      </c>
      <c r="AF12" s="34">
        <v>32</v>
      </c>
      <c r="AG12" s="34">
        <v>33</v>
      </c>
      <c r="AH12" s="34">
        <v>34</v>
      </c>
      <c r="AI12" s="34">
        <v>35</v>
      </c>
      <c r="AJ12" s="34">
        <v>36</v>
      </c>
      <c r="AK12" s="34">
        <v>37</v>
      </c>
      <c r="AL12" s="34">
        <v>38</v>
      </c>
      <c r="AM12" s="34">
        <v>39</v>
      </c>
      <c r="AN12" s="34">
        <v>40</v>
      </c>
      <c r="AO12" s="34">
        <v>41</v>
      </c>
      <c r="AP12" s="34">
        <v>42</v>
      </c>
      <c r="AQ12" s="34">
        <v>43</v>
      </c>
      <c r="AR12" s="34">
        <v>44</v>
      </c>
      <c r="AS12" s="34">
        <v>45</v>
      </c>
      <c r="AT12" s="34">
        <v>46</v>
      </c>
      <c r="AU12" s="34">
        <v>47</v>
      </c>
      <c r="AV12" s="34">
        <v>48</v>
      </c>
      <c r="AW12" s="34">
        <v>49</v>
      </c>
      <c r="AX12" s="34">
        <v>50</v>
      </c>
      <c r="AY12" s="34">
        <v>51</v>
      </c>
      <c r="AZ12" s="34">
        <v>52</v>
      </c>
      <c r="BA12" s="34">
        <v>7</v>
      </c>
      <c r="BB12" s="35">
        <v>54</v>
      </c>
      <c r="BC12" s="15">
        <v>8</v>
      </c>
      <c r="IE12" s="17"/>
      <c r="IF12" s="17"/>
      <c r="IG12" s="17"/>
      <c r="IH12" s="17"/>
      <c r="II12" s="17"/>
    </row>
    <row r="13" spans="1:243" s="20" customFormat="1" ht="24.75" customHeight="1">
      <c r="A13" s="80">
        <v>1</v>
      </c>
      <c r="B13" s="73" t="s">
        <v>70</v>
      </c>
      <c r="C13" s="58"/>
      <c r="D13" s="59"/>
      <c r="E13" s="59"/>
      <c r="F13" s="59"/>
      <c r="G13" s="59"/>
      <c r="H13" s="59"/>
      <c r="I13" s="59"/>
      <c r="J13" s="59"/>
      <c r="K13" s="59"/>
      <c r="L13" s="59"/>
      <c r="M13" s="59"/>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IA13" s="20">
        <v>1</v>
      </c>
      <c r="IB13" s="20" t="s">
        <v>70</v>
      </c>
      <c r="IE13" s="21"/>
      <c r="IF13" s="21"/>
      <c r="IG13" s="21"/>
      <c r="IH13" s="21"/>
      <c r="II13" s="21"/>
    </row>
    <row r="14" spans="1:243" s="20" customFormat="1" ht="236.25">
      <c r="A14" s="44">
        <v>1.01</v>
      </c>
      <c r="B14" s="42" t="s">
        <v>51</v>
      </c>
      <c r="C14" s="31"/>
      <c r="D14" s="31">
        <v>1</v>
      </c>
      <c r="E14" s="43" t="s">
        <v>43</v>
      </c>
      <c r="F14" s="74">
        <v>932.44</v>
      </c>
      <c r="G14" s="64"/>
      <c r="H14" s="64"/>
      <c r="I14" s="65" t="s">
        <v>33</v>
      </c>
      <c r="J14" s="66">
        <f>IF(I14="Less(-)",-1,1)</f>
        <v>1</v>
      </c>
      <c r="K14" s="64" t="s">
        <v>34</v>
      </c>
      <c r="L14" s="64" t="s">
        <v>4</v>
      </c>
      <c r="M14" s="67"/>
      <c r="N14" s="68"/>
      <c r="O14" s="68"/>
      <c r="P14" s="69"/>
      <c r="Q14" s="68"/>
      <c r="R14" s="68"/>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70">
        <f>total_amount_ba($B$2,$D$2,D14,F14,J14,K14,M14)</f>
        <v>932.44</v>
      </c>
      <c r="BB14" s="71">
        <f>BA14+SUM(N14:AZ14)</f>
        <v>932.44</v>
      </c>
      <c r="BC14" s="72" t="str">
        <f>SpellNumber(L14,BB14)</f>
        <v>INR  Nine Hundred &amp; Thirty Two  and Paise Forty Four Only</v>
      </c>
      <c r="IA14" s="20">
        <v>1.01</v>
      </c>
      <c r="IB14" s="20" t="s">
        <v>51</v>
      </c>
      <c r="ID14" s="20">
        <v>1</v>
      </c>
      <c r="IE14" s="21" t="s">
        <v>43</v>
      </c>
      <c r="IF14" s="21"/>
      <c r="IG14" s="21"/>
      <c r="IH14" s="21"/>
      <c r="II14" s="21"/>
    </row>
    <row r="15" spans="1:243" s="20" customFormat="1" ht="15.75">
      <c r="A15" s="44">
        <v>2</v>
      </c>
      <c r="B15" s="42" t="s">
        <v>71</v>
      </c>
      <c r="C15" s="31"/>
      <c r="D15" s="59"/>
      <c r="E15" s="59"/>
      <c r="F15" s="59"/>
      <c r="G15" s="59"/>
      <c r="H15" s="59"/>
      <c r="I15" s="59"/>
      <c r="J15" s="59"/>
      <c r="K15" s="59"/>
      <c r="L15" s="59"/>
      <c r="M15" s="59"/>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IA15" s="20">
        <v>2</v>
      </c>
      <c r="IB15" s="20" t="s">
        <v>71</v>
      </c>
      <c r="IE15" s="21"/>
      <c r="IF15" s="21"/>
      <c r="IG15" s="21"/>
      <c r="IH15" s="21"/>
      <c r="II15" s="21"/>
    </row>
    <row r="16" spans="1:243" s="20" customFormat="1" ht="94.5">
      <c r="A16" s="44">
        <v>2.01</v>
      </c>
      <c r="B16" s="42" t="s">
        <v>72</v>
      </c>
      <c r="C16" s="31"/>
      <c r="D16" s="59"/>
      <c r="E16" s="59"/>
      <c r="F16" s="59"/>
      <c r="G16" s="59"/>
      <c r="H16" s="59"/>
      <c r="I16" s="59"/>
      <c r="J16" s="59"/>
      <c r="K16" s="59"/>
      <c r="L16" s="59"/>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IA16" s="20">
        <v>2.01</v>
      </c>
      <c r="IB16" s="20" t="s">
        <v>72</v>
      </c>
      <c r="IE16" s="21"/>
      <c r="IF16" s="21"/>
      <c r="IG16" s="21"/>
      <c r="IH16" s="21"/>
      <c r="II16" s="21"/>
    </row>
    <row r="17" spans="1:243" s="20" customFormat="1" ht="15.75">
      <c r="A17" s="44">
        <v>2.02</v>
      </c>
      <c r="B17" s="42" t="s">
        <v>52</v>
      </c>
      <c r="C17" s="31"/>
      <c r="D17" s="59"/>
      <c r="E17" s="59"/>
      <c r="F17" s="59"/>
      <c r="G17" s="59"/>
      <c r="H17" s="59"/>
      <c r="I17" s="59"/>
      <c r="J17" s="59"/>
      <c r="K17" s="59"/>
      <c r="L17" s="59"/>
      <c r="M17" s="59"/>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IA17" s="20">
        <v>2.02</v>
      </c>
      <c r="IB17" s="20" t="s">
        <v>52</v>
      </c>
      <c r="IE17" s="21"/>
      <c r="IF17" s="21"/>
      <c r="IG17" s="21"/>
      <c r="IH17" s="21"/>
      <c r="II17" s="21"/>
    </row>
    <row r="18" spans="1:243" s="20" customFormat="1" ht="43.5" customHeight="1">
      <c r="A18" s="44">
        <v>2.03</v>
      </c>
      <c r="B18" s="42" t="s">
        <v>53</v>
      </c>
      <c r="C18" s="31"/>
      <c r="D18" s="31">
        <v>1.5</v>
      </c>
      <c r="E18" s="43" t="s">
        <v>43</v>
      </c>
      <c r="F18" s="74">
        <v>3909.16</v>
      </c>
      <c r="G18" s="64"/>
      <c r="H18" s="64"/>
      <c r="I18" s="65" t="s">
        <v>33</v>
      </c>
      <c r="J18" s="66">
        <f>IF(I18="Less(-)",-1,1)</f>
        <v>1</v>
      </c>
      <c r="K18" s="64" t="s">
        <v>34</v>
      </c>
      <c r="L18" s="64" t="s">
        <v>4</v>
      </c>
      <c r="M18" s="67"/>
      <c r="N18" s="68"/>
      <c r="O18" s="68"/>
      <c r="P18" s="69"/>
      <c r="Q18" s="68"/>
      <c r="R18" s="68"/>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70">
        <f>total_amount_ba($B$2,$D$2,D18,F18,J18,K18,M18)</f>
        <v>5863.74</v>
      </c>
      <c r="BB18" s="71">
        <f>BA18+SUM(N18:AZ18)</f>
        <v>5863.74</v>
      </c>
      <c r="BC18" s="72" t="str">
        <f>SpellNumber(L18,BB18)</f>
        <v>INR  Five Thousand Eight Hundred &amp; Sixty Three  and Paise Seventy Four Only</v>
      </c>
      <c r="IA18" s="20">
        <v>2.03</v>
      </c>
      <c r="IB18" s="20" t="s">
        <v>53</v>
      </c>
      <c r="ID18" s="20">
        <v>1.5</v>
      </c>
      <c r="IE18" s="21" t="s">
        <v>43</v>
      </c>
      <c r="IF18" s="21"/>
      <c r="IG18" s="21"/>
      <c r="IH18" s="21"/>
      <c r="II18" s="21"/>
    </row>
    <row r="19" spans="1:243" s="20" customFormat="1" ht="29.25" customHeight="1">
      <c r="A19" s="44">
        <v>2.04</v>
      </c>
      <c r="B19" s="42" t="s">
        <v>73</v>
      </c>
      <c r="C19" s="31"/>
      <c r="D19" s="59"/>
      <c r="E19" s="59"/>
      <c r="F19" s="59"/>
      <c r="G19" s="59"/>
      <c r="H19" s="59"/>
      <c r="I19" s="59"/>
      <c r="J19" s="59"/>
      <c r="K19" s="59"/>
      <c r="L19" s="59"/>
      <c r="M19" s="59"/>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IA19" s="20">
        <v>2.04</v>
      </c>
      <c r="IB19" s="20" t="s">
        <v>73</v>
      </c>
      <c r="IE19" s="21"/>
      <c r="IF19" s="21"/>
      <c r="IG19" s="21"/>
      <c r="IH19" s="21"/>
      <c r="II19" s="21"/>
    </row>
    <row r="20" spans="1:243" s="20" customFormat="1" ht="33" customHeight="1">
      <c r="A20" s="44">
        <v>2.05</v>
      </c>
      <c r="B20" s="42" t="s">
        <v>74</v>
      </c>
      <c r="C20" s="31"/>
      <c r="D20" s="59"/>
      <c r="E20" s="59"/>
      <c r="F20" s="59"/>
      <c r="G20" s="59"/>
      <c r="H20" s="59"/>
      <c r="I20" s="59"/>
      <c r="J20" s="59"/>
      <c r="K20" s="59"/>
      <c r="L20" s="59"/>
      <c r="M20" s="59"/>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IA20" s="20">
        <v>2.05</v>
      </c>
      <c r="IB20" s="20" t="s">
        <v>74</v>
      </c>
      <c r="IE20" s="21"/>
      <c r="IF20" s="21"/>
      <c r="IG20" s="21"/>
      <c r="IH20" s="21"/>
      <c r="II20" s="21"/>
    </row>
    <row r="21" spans="1:243" s="20" customFormat="1" ht="34.5" customHeight="1">
      <c r="A21" s="44">
        <v>2.06</v>
      </c>
      <c r="B21" s="42" t="s">
        <v>75</v>
      </c>
      <c r="C21" s="31"/>
      <c r="D21" s="31">
        <v>1.5</v>
      </c>
      <c r="E21" s="43" t="s">
        <v>43</v>
      </c>
      <c r="F21" s="74">
        <v>177.6</v>
      </c>
      <c r="G21" s="64"/>
      <c r="H21" s="64"/>
      <c r="I21" s="65" t="s">
        <v>33</v>
      </c>
      <c r="J21" s="66">
        <f>IF(I21="Less(-)",-1,1)</f>
        <v>1</v>
      </c>
      <c r="K21" s="64" t="s">
        <v>34</v>
      </c>
      <c r="L21" s="64" t="s">
        <v>4</v>
      </c>
      <c r="M21" s="67"/>
      <c r="N21" s="68"/>
      <c r="O21" s="68"/>
      <c r="P21" s="69"/>
      <c r="Q21" s="68"/>
      <c r="R21" s="68"/>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70">
        <f>total_amount_ba($B$2,$D$2,D21,F21,J21,K21,M21)</f>
        <v>266.4</v>
      </c>
      <c r="BB21" s="71">
        <f>BA21+SUM(N21:AZ21)</f>
        <v>266.4</v>
      </c>
      <c r="BC21" s="72" t="str">
        <f>SpellNumber(L21,BB21)</f>
        <v>INR  Two Hundred &amp; Sixty Six  and Paise Forty Only</v>
      </c>
      <c r="IA21" s="20">
        <v>2.06</v>
      </c>
      <c r="IB21" s="20" t="s">
        <v>75</v>
      </c>
      <c r="ID21" s="20">
        <v>1.5</v>
      </c>
      <c r="IE21" s="21" t="s">
        <v>43</v>
      </c>
      <c r="IF21" s="21"/>
      <c r="IG21" s="21"/>
      <c r="IH21" s="21"/>
      <c r="II21" s="21"/>
    </row>
    <row r="22" spans="1:243" s="20" customFormat="1" ht="18" customHeight="1">
      <c r="A22" s="44">
        <v>2.07</v>
      </c>
      <c r="B22" s="42" t="s">
        <v>76</v>
      </c>
      <c r="C22" s="31"/>
      <c r="D22" s="59"/>
      <c r="E22" s="59"/>
      <c r="F22" s="59"/>
      <c r="G22" s="59"/>
      <c r="H22" s="59"/>
      <c r="I22" s="59"/>
      <c r="J22" s="59"/>
      <c r="K22" s="59"/>
      <c r="L22" s="59"/>
      <c r="M22" s="59"/>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IA22" s="20">
        <v>2.07</v>
      </c>
      <c r="IB22" s="20" t="s">
        <v>76</v>
      </c>
      <c r="IE22" s="21"/>
      <c r="IF22" s="21"/>
      <c r="IG22" s="21"/>
      <c r="IH22" s="21"/>
      <c r="II22" s="21"/>
    </row>
    <row r="23" spans="1:243" s="20" customFormat="1" ht="30.75" customHeight="1">
      <c r="A23" s="44">
        <v>2.08</v>
      </c>
      <c r="B23" s="42" t="s">
        <v>77</v>
      </c>
      <c r="C23" s="31"/>
      <c r="D23" s="31">
        <v>1.5</v>
      </c>
      <c r="E23" s="43" t="s">
        <v>43</v>
      </c>
      <c r="F23" s="74">
        <v>1767.43</v>
      </c>
      <c r="G23" s="64"/>
      <c r="H23" s="64"/>
      <c r="I23" s="65" t="s">
        <v>33</v>
      </c>
      <c r="J23" s="66">
        <f>IF(I23="Less(-)",-1,1)</f>
        <v>1</v>
      </c>
      <c r="K23" s="64" t="s">
        <v>34</v>
      </c>
      <c r="L23" s="64" t="s">
        <v>4</v>
      </c>
      <c r="M23" s="67"/>
      <c r="N23" s="68"/>
      <c r="O23" s="68"/>
      <c r="P23" s="69"/>
      <c r="Q23" s="68"/>
      <c r="R23" s="68"/>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70">
        <f>total_amount_ba($B$2,$D$2,D23,F23,J23,K23,M23)</f>
        <v>2651.15</v>
      </c>
      <c r="BB23" s="71">
        <f>BA23+SUM(N23:AZ23)</f>
        <v>2651.15</v>
      </c>
      <c r="BC23" s="72" t="str">
        <f>SpellNumber(L23,BB23)</f>
        <v>INR  Two Thousand Six Hundred &amp; Fifty One  and Paise Fifteen Only</v>
      </c>
      <c r="IA23" s="20">
        <v>2.08</v>
      </c>
      <c r="IB23" s="20" t="s">
        <v>77</v>
      </c>
      <c r="ID23" s="20">
        <v>1.5</v>
      </c>
      <c r="IE23" s="21" t="s">
        <v>43</v>
      </c>
      <c r="IF23" s="21"/>
      <c r="IG23" s="21"/>
      <c r="IH23" s="21"/>
      <c r="II23" s="21"/>
    </row>
    <row r="24" spans="1:243" s="20" customFormat="1" ht="48" customHeight="1">
      <c r="A24" s="44">
        <v>2.09</v>
      </c>
      <c r="B24" s="42" t="s">
        <v>78</v>
      </c>
      <c r="C24" s="31"/>
      <c r="D24" s="59"/>
      <c r="E24" s="59"/>
      <c r="F24" s="59"/>
      <c r="G24" s="59"/>
      <c r="H24" s="59"/>
      <c r="I24" s="59"/>
      <c r="J24" s="59"/>
      <c r="K24" s="59"/>
      <c r="L24" s="59"/>
      <c r="M24" s="59"/>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IA24" s="20">
        <v>2.09</v>
      </c>
      <c r="IB24" s="20" t="s">
        <v>78</v>
      </c>
      <c r="IE24" s="21"/>
      <c r="IF24" s="21"/>
      <c r="IG24" s="21"/>
      <c r="IH24" s="21"/>
      <c r="II24" s="21"/>
    </row>
    <row r="25" spans="1:243" s="20" customFormat="1" ht="31.5" customHeight="1">
      <c r="A25" s="44">
        <v>2.1</v>
      </c>
      <c r="B25" s="42" t="s">
        <v>79</v>
      </c>
      <c r="C25" s="31"/>
      <c r="D25" s="31">
        <v>4</v>
      </c>
      <c r="E25" s="43" t="s">
        <v>47</v>
      </c>
      <c r="F25" s="74">
        <v>35.6</v>
      </c>
      <c r="G25" s="64"/>
      <c r="H25" s="64"/>
      <c r="I25" s="65" t="s">
        <v>33</v>
      </c>
      <c r="J25" s="66">
        <f>IF(I25="Less(-)",-1,1)</f>
        <v>1</v>
      </c>
      <c r="K25" s="64" t="s">
        <v>34</v>
      </c>
      <c r="L25" s="64" t="s">
        <v>4</v>
      </c>
      <c r="M25" s="67"/>
      <c r="N25" s="68"/>
      <c r="O25" s="68"/>
      <c r="P25" s="69"/>
      <c r="Q25" s="68"/>
      <c r="R25" s="68"/>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70">
        <f>total_amount_ba($B$2,$D$2,D25,F25,J25,K25,M25)</f>
        <v>142.4</v>
      </c>
      <c r="BB25" s="71">
        <f>BA25+SUM(N25:AZ25)</f>
        <v>142.4</v>
      </c>
      <c r="BC25" s="72" t="str">
        <f>SpellNumber(L25,BB25)</f>
        <v>INR  One Hundred &amp; Forty Two  and Paise Forty Only</v>
      </c>
      <c r="IA25" s="20">
        <v>2.1</v>
      </c>
      <c r="IB25" s="20" t="s">
        <v>79</v>
      </c>
      <c r="ID25" s="20">
        <v>4</v>
      </c>
      <c r="IE25" s="21" t="s">
        <v>47</v>
      </c>
      <c r="IF25" s="21"/>
      <c r="IG25" s="21"/>
      <c r="IH25" s="21"/>
      <c r="II25" s="21"/>
    </row>
    <row r="26" spans="1:243" s="20" customFormat="1" ht="31.5" customHeight="1">
      <c r="A26" s="44">
        <v>2.11</v>
      </c>
      <c r="B26" s="42" t="s">
        <v>80</v>
      </c>
      <c r="C26" s="31"/>
      <c r="D26" s="59"/>
      <c r="E26" s="59"/>
      <c r="F26" s="59"/>
      <c r="G26" s="59"/>
      <c r="H26" s="59"/>
      <c r="I26" s="59"/>
      <c r="J26" s="59"/>
      <c r="K26" s="59"/>
      <c r="L26" s="59"/>
      <c r="M26" s="59"/>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IA26" s="20">
        <v>2.11</v>
      </c>
      <c r="IB26" s="20" t="s">
        <v>80</v>
      </c>
      <c r="IE26" s="21"/>
      <c r="IF26" s="21"/>
      <c r="IG26" s="21"/>
      <c r="IH26" s="21"/>
      <c r="II26" s="21"/>
    </row>
    <row r="27" spans="1:243" s="20" customFormat="1" ht="31.5" customHeight="1">
      <c r="A27" s="44">
        <v>2.12</v>
      </c>
      <c r="B27" s="42" t="s">
        <v>81</v>
      </c>
      <c r="C27" s="31"/>
      <c r="D27" s="31">
        <v>1</v>
      </c>
      <c r="E27" s="43" t="s">
        <v>47</v>
      </c>
      <c r="F27" s="74">
        <v>145.46</v>
      </c>
      <c r="G27" s="64"/>
      <c r="H27" s="64"/>
      <c r="I27" s="65" t="s">
        <v>33</v>
      </c>
      <c r="J27" s="66">
        <f>IF(I27="Less(-)",-1,1)</f>
        <v>1</v>
      </c>
      <c r="K27" s="64" t="s">
        <v>34</v>
      </c>
      <c r="L27" s="64" t="s">
        <v>4</v>
      </c>
      <c r="M27" s="67"/>
      <c r="N27" s="68"/>
      <c r="O27" s="68"/>
      <c r="P27" s="69"/>
      <c r="Q27" s="68"/>
      <c r="R27" s="68"/>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70">
        <f>total_amount_ba($B$2,$D$2,D27,F27,J27,K27,M27)</f>
        <v>145.46</v>
      </c>
      <c r="BB27" s="71">
        <f>BA27+SUM(N27:AZ27)</f>
        <v>145.46</v>
      </c>
      <c r="BC27" s="72" t="str">
        <f>SpellNumber(L27,BB27)</f>
        <v>INR  One Hundred &amp; Forty Five  and Paise Forty Six Only</v>
      </c>
      <c r="IA27" s="20">
        <v>2.12</v>
      </c>
      <c r="IB27" s="20" t="s">
        <v>81</v>
      </c>
      <c r="ID27" s="20">
        <v>1</v>
      </c>
      <c r="IE27" s="21" t="s">
        <v>47</v>
      </c>
      <c r="IF27" s="21"/>
      <c r="IG27" s="21"/>
      <c r="IH27" s="21"/>
      <c r="II27" s="21"/>
    </row>
    <row r="28" spans="1:243" s="20" customFormat="1" ht="51" customHeight="1">
      <c r="A28" s="44">
        <v>2.13</v>
      </c>
      <c r="B28" s="42" t="s">
        <v>82</v>
      </c>
      <c r="C28" s="31"/>
      <c r="D28" s="59"/>
      <c r="E28" s="59"/>
      <c r="F28" s="59"/>
      <c r="G28" s="59"/>
      <c r="H28" s="59"/>
      <c r="I28" s="59"/>
      <c r="J28" s="59"/>
      <c r="K28" s="59"/>
      <c r="L28" s="59"/>
      <c r="M28" s="59"/>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IA28" s="20">
        <v>2.13</v>
      </c>
      <c r="IB28" s="20" t="s">
        <v>82</v>
      </c>
      <c r="IE28" s="21"/>
      <c r="IF28" s="21"/>
      <c r="IG28" s="21"/>
      <c r="IH28" s="21"/>
      <c r="II28" s="21"/>
    </row>
    <row r="29" spans="1:243" s="20" customFormat="1" ht="31.5" customHeight="1">
      <c r="A29" s="44">
        <v>2.14</v>
      </c>
      <c r="B29" s="42" t="s">
        <v>83</v>
      </c>
      <c r="C29" s="31"/>
      <c r="D29" s="31">
        <v>1</v>
      </c>
      <c r="E29" s="43" t="s">
        <v>47</v>
      </c>
      <c r="F29" s="74">
        <v>53.53</v>
      </c>
      <c r="G29" s="64"/>
      <c r="H29" s="64"/>
      <c r="I29" s="65" t="s">
        <v>33</v>
      </c>
      <c r="J29" s="66">
        <f>IF(I29="Less(-)",-1,1)</f>
        <v>1</v>
      </c>
      <c r="K29" s="64" t="s">
        <v>34</v>
      </c>
      <c r="L29" s="64" t="s">
        <v>4</v>
      </c>
      <c r="M29" s="67"/>
      <c r="N29" s="68"/>
      <c r="O29" s="68"/>
      <c r="P29" s="69"/>
      <c r="Q29" s="68"/>
      <c r="R29" s="68"/>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70">
        <f>total_amount_ba($B$2,$D$2,D29,F29,J29,K29,M29)</f>
        <v>53.53</v>
      </c>
      <c r="BB29" s="71">
        <f>BA29+SUM(N29:AZ29)</f>
        <v>53.53</v>
      </c>
      <c r="BC29" s="72" t="str">
        <f>SpellNumber(L29,BB29)</f>
        <v>INR  Fifty Three and Paise Fifty Three Only</v>
      </c>
      <c r="IA29" s="20">
        <v>2.14</v>
      </c>
      <c r="IB29" s="20" t="s">
        <v>83</v>
      </c>
      <c r="ID29" s="20">
        <v>1</v>
      </c>
      <c r="IE29" s="21" t="s">
        <v>47</v>
      </c>
      <c r="IF29" s="21"/>
      <c r="IG29" s="21"/>
      <c r="IH29" s="21"/>
      <c r="II29" s="21"/>
    </row>
    <row r="30" spans="1:243" s="20" customFormat="1" ht="17.25" customHeight="1">
      <c r="A30" s="44">
        <v>2.15</v>
      </c>
      <c r="B30" s="42" t="s">
        <v>54</v>
      </c>
      <c r="C30" s="31"/>
      <c r="D30" s="31">
        <v>1</v>
      </c>
      <c r="E30" s="43" t="s">
        <v>47</v>
      </c>
      <c r="F30" s="74">
        <v>46.51</v>
      </c>
      <c r="G30" s="64"/>
      <c r="H30" s="64"/>
      <c r="I30" s="65" t="s">
        <v>33</v>
      </c>
      <c r="J30" s="66">
        <f>IF(I30="Less(-)",-1,1)</f>
        <v>1</v>
      </c>
      <c r="K30" s="64" t="s">
        <v>34</v>
      </c>
      <c r="L30" s="64" t="s">
        <v>4</v>
      </c>
      <c r="M30" s="67"/>
      <c r="N30" s="68"/>
      <c r="O30" s="68"/>
      <c r="P30" s="69"/>
      <c r="Q30" s="68"/>
      <c r="R30" s="68"/>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70">
        <f>total_amount_ba($B$2,$D$2,D30,F30,J30,K30,M30)</f>
        <v>46.51</v>
      </c>
      <c r="BB30" s="71">
        <f>BA30+SUM(N30:AZ30)</f>
        <v>46.51</v>
      </c>
      <c r="BC30" s="72" t="str">
        <f>SpellNumber(L30,BB30)</f>
        <v>INR  Forty Six and Paise Fifty One Only</v>
      </c>
      <c r="IA30" s="20">
        <v>2.15</v>
      </c>
      <c r="IB30" s="20" t="s">
        <v>54</v>
      </c>
      <c r="ID30" s="20">
        <v>1</v>
      </c>
      <c r="IE30" s="21" t="s">
        <v>47</v>
      </c>
      <c r="IF30" s="21"/>
      <c r="IG30" s="21"/>
      <c r="IH30" s="21"/>
      <c r="II30" s="21"/>
    </row>
    <row r="31" spans="1:243" s="20" customFormat="1" ht="31.5" customHeight="1">
      <c r="A31" s="44">
        <v>2.16</v>
      </c>
      <c r="B31" s="42" t="s">
        <v>55</v>
      </c>
      <c r="C31" s="31"/>
      <c r="D31" s="31">
        <v>12</v>
      </c>
      <c r="E31" s="43" t="s">
        <v>47</v>
      </c>
      <c r="F31" s="74">
        <v>34.28</v>
      </c>
      <c r="G31" s="64"/>
      <c r="H31" s="64"/>
      <c r="I31" s="65" t="s">
        <v>33</v>
      </c>
      <c r="J31" s="66">
        <f>IF(I31="Less(-)",-1,1)</f>
        <v>1</v>
      </c>
      <c r="K31" s="64" t="s">
        <v>34</v>
      </c>
      <c r="L31" s="64" t="s">
        <v>4</v>
      </c>
      <c r="M31" s="67"/>
      <c r="N31" s="68"/>
      <c r="O31" s="68"/>
      <c r="P31" s="69"/>
      <c r="Q31" s="68"/>
      <c r="R31" s="68"/>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70">
        <f>total_amount_ba($B$2,$D$2,D31,F31,J31,K31,M31)</f>
        <v>411.36</v>
      </c>
      <c r="BB31" s="71">
        <f>BA31+SUM(N31:AZ31)</f>
        <v>411.36</v>
      </c>
      <c r="BC31" s="72" t="str">
        <f>SpellNumber(L31,BB31)</f>
        <v>INR  Four Hundred &amp; Eleven  and Paise Thirty Six Only</v>
      </c>
      <c r="IA31" s="20">
        <v>2.16</v>
      </c>
      <c r="IB31" s="20" t="s">
        <v>55</v>
      </c>
      <c r="ID31" s="20">
        <v>12</v>
      </c>
      <c r="IE31" s="21" t="s">
        <v>47</v>
      </c>
      <c r="IF31" s="21"/>
      <c r="IG31" s="21"/>
      <c r="IH31" s="21"/>
      <c r="II31" s="21"/>
    </row>
    <row r="32" spans="1:243" s="20" customFormat="1" ht="63">
      <c r="A32" s="44">
        <v>2.17</v>
      </c>
      <c r="B32" s="42" t="s">
        <v>84</v>
      </c>
      <c r="C32" s="31"/>
      <c r="D32" s="59"/>
      <c r="E32" s="59"/>
      <c r="F32" s="59"/>
      <c r="G32" s="59"/>
      <c r="H32" s="59"/>
      <c r="I32" s="59"/>
      <c r="J32" s="59"/>
      <c r="K32" s="59"/>
      <c r="L32" s="59"/>
      <c r="M32" s="59"/>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IA32" s="20">
        <v>2.17</v>
      </c>
      <c r="IB32" s="20" t="s">
        <v>84</v>
      </c>
      <c r="IE32" s="21"/>
      <c r="IF32" s="21"/>
      <c r="IG32" s="21"/>
      <c r="IH32" s="21"/>
      <c r="II32" s="21"/>
    </row>
    <row r="33" spans="1:243" s="20" customFormat="1" ht="33.75" customHeight="1">
      <c r="A33" s="44">
        <v>2.18</v>
      </c>
      <c r="B33" s="42" t="s">
        <v>85</v>
      </c>
      <c r="C33" s="31"/>
      <c r="D33" s="31">
        <v>2</v>
      </c>
      <c r="E33" s="43" t="s">
        <v>47</v>
      </c>
      <c r="F33" s="74">
        <v>30.86</v>
      </c>
      <c r="G33" s="64"/>
      <c r="H33" s="64"/>
      <c r="I33" s="65" t="s">
        <v>33</v>
      </c>
      <c r="J33" s="66">
        <f>IF(I33="Less(-)",-1,1)</f>
        <v>1</v>
      </c>
      <c r="K33" s="64" t="s">
        <v>34</v>
      </c>
      <c r="L33" s="64" t="s">
        <v>4</v>
      </c>
      <c r="M33" s="67"/>
      <c r="N33" s="68"/>
      <c r="O33" s="68"/>
      <c r="P33" s="69"/>
      <c r="Q33" s="68"/>
      <c r="R33" s="68"/>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70">
        <f>total_amount_ba($B$2,$D$2,D33,F33,J33,K33,M33)</f>
        <v>61.72</v>
      </c>
      <c r="BB33" s="71">
        <f>BA33+SUM(N33:AZ33)</f>
        <v>61.72</v>
      </c>
      <c r="BC33" s="72" t="str">
        <f>SpellNumber(L33,BB33)</f>
        <v>INR  Sixty One and Paise Seventy Two Only</v>
      </c>
      <c r="IA33" s="20">
        <v>2.18</v>
      </c>
      <c r="IB33" s="20" t="s">
        <v>85</v>
      </c>
      <c r="ID33" s="20">
        <v>2</v>
      </c>
      <c r="IE33" s="21" t="s">
        <v>47</v>
      </c>
      <c r="IF33" s="21"/>
      <c r="IG33" s="21"/>
      <c r="IH33" s="21"/>
      <c r="II33" s="21"/>
    </row>
    <row r="34" spans="1:243" s="20" customFormat="1" ht="31.5" customHeight="1">
      <c r="A34" s="44">
        <v>2.19</v>
      </c>
      <c r="B34" s="42" t="s">
        <v>56</v>
      </c>
      <c r="C34" s="31"/>
      <c r="D34" s="31">
        <v>6</v>
      </c>
      <c r="E34" s="43" t="s">
        <v>47</v>
      </c>
      <c r="F34" s="74">
        <v>24.77</v>
      </c>
      <c r="G34" s="64"/>
      <c r="H34" s="64"/>
      <c r="I34" s="65" t="s">
        <v>33</v>
      </c>
      <c r="J34" s="66">
        <f>IF(I34="Less(-)",-1,1)</f>
        <v>1</v>
      </c>
      <c r="K34" s="64" t="s">
        <v>34</v>
      </c>
      <c r="L34" s="64" t="s">
        <v>4</v>
      </c>
      <c r="M34" s="67"/>
      <c r="N34" s="68"/>
      <c r="O34" s="68"/>
      <c r="P34" s="69"/>
      <c r="Q34" s="68"/>
      <c r="R34" s="68"/>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70">
        <f>total_amount_ba($B$2,$D$2,D34,F34,J34,K34,M34)</f>
        <v>148.62</v>
      </c>
      <c r="BB34" s="71">
        <f>BA34+SUM(N34:AZ34)</f>
        <v>148.62</v>
      </c>
      <c r="BC34" s="72" t="str">
        <f>SpellNumber(L34,BB34)</f>
        <v>INR  One Hundred &amp; Forty Eight  and Paise Sixty Two Only</v>
      </c>
      <c r="IA34" s="20">
        <v>2.19</v>
      </c>
      <c r="IB34" s="20" t="s">
        <v>56</v>
      </c>
      <c r="ID34" s="20">
        <v>6</v>
      </c>
      <c r="IE34" s="21" t="s">
        <v>47</v>
      </c>
      <c r="IF34" s="21"/>
      <c r="IG34" s="21"/>
      <c r="IH34" s="21"/>
      <c r="II34" s="21"/>
    </row>
    <row r="35" spans="1:243" s="20" customFormat="1" ht="110.25">
      <c r="A35" s="44">
        <v>2.2</v>
      </c>
      <c r="B35" s="42" t="s">
        <v>86</v>
      </c>
      <c r="C35" s="31"/>
      <c r="D35" s="59"/>
      <c r="E35" s="59"/>
      <c r="F35" s="59"/>
      <c r="G35" s="59"/>
      <c r="H35" s="59"/>
      <c r="I35" s="59"/>
      <c r="J35" s="59"/>
      <c r="K35" s="59"/>
      <c r="L35" s="59"/>
      <c r="M35" s="59"/>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IA35" s="20">
        <v>2.2</v>
      </c>
      <c r="IB35" s="20" t="s">
        <v>86</v>
      </c>
      <c r="IE35" s="21"/>
      <c r="IF35" s="21"/>
      <c r="IG35" s="21"/>
      <c r="IH35" s="21"/>
      <c r="II35" s="21"/>
    </row>
    <row r="36" spans="1:243" s="20" customFormat="1" ht="15.75">
      <c r="A36" s="44">
        <v>2.21</v>
      </c>
      <c r="B36" s="42" t="s">
        <v>87</v>
      </c>
      <c r="C36" s="31"/>
      <c r="D36" s="59"/>
      <c r="E36" s="59"/>
      <c r="F36" s="59"/>
      <c r="G36" s="59"/>
      <c r="H36" s="59"/>
      <c r="I36" s="59"/>
      <c r="J36" s="59"/>
      <c r="K36" s="59"/>
      <c r="L36" s="59"/>
      <c r="M36" s="59"/>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IA36" s="20">
        <v>2.21</v>
      </c>
      <c r="IB36" s="20" t="s">
        <v>87</v>
      </c>
      <c r="IE36" s="21"/>
      <c r="IF36" s="21"/>
      <c r="IG36" s="21"/>
      <c r="IH36" s="21"/>
      <c r="II36" s="21"/>
    </row>
    <row r="37" spans="1:243" s="20" customFormat="1" ht="31.5" customHeight="1">
      <c r="A37" s="44">
        <v>2.22</v>
      </c>
      <c r="B37" s="42" t="s">
        <v>88</v>
      </c>
      <c r="C37" s="31"/>
      <c r="D37" s="59"/>
      <c r="E37" s="59"/>
      <c r="F37" s="59"/>
      <c r="G37" s="59"/>
      <c r="H37" s="59"/>
      <c r="I37" s="59"/>
      <c r="J37" s="59"/>
      <c r="K37" s="59"/>
      <c r="L37" s="59"/>
      <c r="M37" s="59"/>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IA37" s="20">
        <v>2.22</v>
      </c>
      <c r="IB37" s="20" t="s">
        <v>88</v>
      </c>
      <c r="IE37" s="21"/>
      <c r="IF37" s="21"/>
      <c r="IG37" s="21"/>
      <c r="IH37" s="21"/>
      <c r="II37" s="21"/>
    </row>
    <row r="38" spans="1:243" s="20" customFormat="1" ht="31.5" customHeight="1">
      <c r="A38" s="44">
        <v>2.23</v>
      </c>
      <c r="B38" s="42" t="s">
        <v>52</v>
      </c>
      <c r="C38" s="31"/>
      <c r="D38" s="31">
        <v>2.5</v>
      </c>
      <c r="E38" s="43" t="s">
        <v>43</v>
      </c>
      <c r="F38" s="74">
        <v>3932.18</v>
      </c>
      <c r="G38" s="64"/>
      <c r="H38" s="64"/>
      <c r="I38" s="65" t="s">
        <v>33</v>
      </c>
      <c r="J38" s="66">
        <f>IF(I38="Less(-)",-1,1)</f>
        <v>1</v>
      </c>
      <c r="K38" s="64" t="s">
        <v>34</v>
      </c>
      <c r="L38" s="64" t="s">
        <v>4</v>
      </c>
      <c r="M38" s="67"/>
      <c r="N38" s="68"/>
      <c r="O38" s="68"/>
      <c r="P38" s="69"/>
      <c r="Q38" s="68"/>
      <c r="R38" s="68"/>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70">
        <f>total_amount_ba($B$2,$D$2,D38,F38,J38,K38,M38)</f>
        <v>9830.45</v>
      </c>
      <c r="BB38" s="71">
        <f>BA38+SUM(N38:AZ38)</f>
        <v>9830.45</v>
      </c>
      <c r="BC38" s="72" t="str">
        <f>SpellNumber(L38,BB38)</f>
        <v>INR  Nine Thousand Eight Hundred &amp; Thirty  and Paise Forty Five Only</v>
      </c>
      <c r="IA38" s="20">
        <v>2.23</v>
      </c>
      <c r="IB38" s="20" t="s">
        <v>52</v>
      </c>
      <c r="ID38" s="20">
        <v>2.5</v>
      </c>
      <c r="IE38" s="21" t="s">
        <v>43</v>
      </c>
      <c r="IF38" s="21"/>
      <c r="IG38" s="21"/>
      <c r="IH38" s="21"/>
      <c r="II38" s="21"/>
    </row>
    <row r="39" spans="1:243" s="20" customFormat="1" ht="16.5" customHeight="1">
      <c r="A39" s="44">
        <v>3</v>
      </c>
      <c r="B39" s="42" t="s">
        <v>89</v>
      </c>
      <c r="C39" s="31"/>
      <c r="D39" s="59"/>
      <c r="E39" s="59"/>
      <c r="F39" s="59"/>
      <c r="G39" s="59"/>
      <c r="H39" s="59"/>
      <c r="I39" s="59"/>
      <c r="J39" s="59"/>
      <c r="K39" s="59"/>
      <c r="L39" s="59"/>
      <c r="M39" s="59"/>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IA39" s="20">
        <v>3</v>
      </c>
      <c r="IB39" s="20" t="s">
        <v>89</v>
      </c>
      <c r="IE39" s="21"/>
      <c r="IF39" s="21"/>
      <c r="IG39" s="21"/>
      <c r="IH39" s="21"/>
      <c r="II39" s="21"/>
    </row>
    <row r="40" spans="1:243" s="20" customFormat="1" ht="31.5" customHeight="1">
      <c r="A40" s="44">
        <v>3.01</v>
      </c>
      <c r="B40" s="42" t="s">
        <v>57</v>
      </c>
      <c r="C40" s="31"/>
      <c r="D40" s="31">
        <v>1.5</v>
      </c>
      <c r="E40" s="43" t="s">
        <v>43</v>
      </c>
      <c r="F40" s="74">
        <v>820.34</v>
      </c>
      <c r="G40" s="64"/>
      <c r="H40" s="64"/>
      <c r="I40" s="65" t="s">
        <v>33</v>
      </c>
      <c r="J40" s="66">
        <f>IF(I40="Less(-)",-1,1)</f>
        <v>1</v>
      </c>
      <c r="K40" s="64" t="s">
        <v>34</v>
      </c>
      <c r="L40" s="64" t="s">
        <v>4</v>
      </c>
      <c r="M40" s="67"/>
      <c r="N40" s="68"/>
      <c r="O40" s="68"/>
      <c r="P40" s="69"/>
      <c r="Q40" s="68"/>
      <c r="R40" s="68"/>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70">
        <f>total_amount_ba($B$2,$D$2,D40,F40,J40,K40,M40)</f>
        <v>1230.51</v>
      </c>
      <c r="BB40" s="71">
        <f>BA40+SUM(N40:AZ40)</f>
        <v>1230.51</v>
      </c>
      <c r="BC40" s="72" t="str">
        <f>SpellNumber(L40,BB40)</f>
        <v>INR  One Thousand Two Hundred &amp; Thirty  and Paise Fifty One Only</v>
      </c>
      <c r="IA40" s="20">
        <v>3.01</v>
      </c>
      <c r="IB40" s="20" t="s">
        <v>57</v>
      </c>
      <c r="ID40" s="20">
        <v>1.5</v>
      </c>
      <c r="IE40" s="21" t="s">
        <v>43</v>
      </c>
      <c r="IF40" s="21"/>
      <c r="IG40" s="21"/>
      <c r="IH40" s="21"/>
      <c r="II40" s="21"/>
    </row>
    <row r="41" spans="1:243" s="20" customFormat="1" ht="18" customHeight="1">
      <c r="A41" s="44">
        <v>4</v>
      </c>
      <c r="B41" s="42" t="s">
        <v>90</v>
      </c>
      <c r="C41" s="31"/>
      <c r="D41" s="59"/>
      <c r="E41" s="59"/>
      <c r="F41" s="59"/>
      <c r="G41" s="59"/>
      <c r="H41" s="59"/>
      <c r="I41" s="59"/>
      <c r="J41" s="59"/>
      <c r="K41" s="59"/>
      <c r="L41" s="59"/>
      <c r="M41" s="59"/>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IA41" s="20">
        <v>4</v>
      </c>
      <c r="IB41" s="20" t="s">
        <v>90</v>
      </c>
      <c r="IE41" s="21"/>
      <c r="IF41" s="21"/>
      <c r="IG41" s="21"/>
      <c r="IH41" s="21"/>
      <c r="II41" s="21"/>
    </row>
    <row r="42" spans="1:243" s="20" customFormat="1" ht="94.5">
      <c r="A42" s="44">
        <v>4.01</v>
      </c>
      <c r="B42" s="42" t="s">
        <v>91</v>
      </c>
      <c r="C42" s="31"/>
      <c r="D42" s="59"/>
      <c r="E42" s="59"/>
      <c r="F42" s="59"/>
      <c r="G42" s="59"/>
      <c r="H42" s="59"/>
      <c r="I42" s="59"/>
      <c r="J42" s="59"/>
      <c r="K42" s="59"/>
      <c r="L42" s="59"/>
      <c r="M42" s="59"/>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IA42" s="20">
        <v>4.01</v>
      </c>
      <c r="IB42" s="20" t="s">
        <v>91</v>
      </c>
      <c r="IE42" s="21"/>
      <c r="IF42" s="21"/>
      <c r="IG42" s="21"/>
      <c r="IH42" s="21"/>
      <c r="II42" s="21"/>
    </row>
    <row r="43" spans="1:243" s="20" customFormat="1" ht="31.5" customHeight="1">
      <c r="A43" s="44">
        <v>4.02</v>
      </c>
      <c r="B43" s="42" t="s">
        <v>92</v>
      </c>
      <c r="C43" s="31"/>
      <c r="D43" s="31">
        <v>53</v>
      </c>
      <c r="E43" s="43" t="s">
        <v>44</v>
      </c>
      <c r="F43" s="74">
        <v>228.15</v>
      </c>
      <c r="G43" s="64"/>
      <c r="H43" s="64"/>
      <c r="I43" s="65" t="s">
        <v>33</v>
      </c>
      <c r="J43" s="66">
        <f>IF(I43="Less(-)",-1,1)</f>
        <v>1</v>
      </c>
      <c r="K43" s="64" t="s">
        <v>34</v>
      </c>
      <c r="L43" s="64" t="s">
        <v>4</v>
      </c>
      <c r="M43" s="67"/>
      <c r="N43" s="68"/>
      <c r="O43" s="68"/>
      <c r="P43" s="69"/>
      <c r="Q43" s="68"/>
      <c r="R43" s="68"/>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70">
        <f>total_amount_ba($B$2,$D$2,D43,F43,J43,K43,M43)</f>
        <v>12091.95</v>
      </c>
      <c r="BB43" s="71">
        <f>BA43+SUM(N43:AZ43)</f>
        <v>12091.95</v>
      </c>
      <c r="BC43" s="72" t="str">
        <f>SpellNumber(L43,BB43)</f>
        <v>INR  Twelve Thousand  &amp;Ninety One  and Paise Ninety Five Only</v>
      </c>
      <c r="IA43" s="20">
        <v>4.02</v>
      </c>
      <c r="IB43" s="20" t="s">
        <v>92</v>
      </c>
      <c r="ID43" s="20">
        <v>53</v>
      </c>
      <c r="IE43" s="21" t="s">
        <v>44</v>
      </c>
      <c r="IF43" s="21"/>
      <c r="IG43" s="21"/>
      <c r="IH43" s="21"/>
      <c r="II43" s="21"/>
    </row>
    <row r="44" spans="1:243" s="20" customFormat="1" ht="19.5" customHeight="1">
      <c r="A44" s="44">
        <v>5</v>
      </c>
      <c r="B44" s="42" t="s">
        <v>93</v>
      </c>
      <c r="C44" s="31"/>
      <c r="D44" s="59"/>
      <c r="E44" s="59"/>
      <c r="F44" s="59"/>
      <c r="G44" s="59"/>
      <c r="H44" s="59"/>
      <c r="I44" s="59"/>
      <c r="J44" s="59"/>
      <c r="K44" s="59"/>
      <c r="L44" s="59"/>
      <c r="M44" s="59"/>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IA44" s="20">
        <v>5</v>
      </c>
      <c r="IB44" s="20" t="s">
        <v>93</v>
      </c>
      <c r="IE44" s="21"/>
      <c r="IF44" s="21"/>
      <c r="IG44" s="21"/>
      <c r="IH44" s="21"/>
      <c r="II44" s="21"/>
    </row>
    <row r="45" spans="1:243" s="20" customFormat="1" ht="94.5">
      <c r="A45" s="44">
        <v>5.01</v>
      </c>
      <c r="B45" s="42" t="s">
        <v>94</v>
      </c>
      <c r="C45" s="31"/>
      <c r="D45" s="59"/>
      <c r="E45" s="59"/>
      <c r="F45" s="59"/>
      <c r="G45" s="59"/>
      <c r="H45" s="59"/>
      <c r="I45" s="59"/>
      <c r="J45" s="59"/>
      <c r="K45" s="59"/>
      <c r="L45" s="59"/>
      <c r="M45" s="59"/>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IA45" s="20">
        <v>5.01</v>
      </c>
      <c r="IB45" s="20" t="s">
        <v>94</v>
      </c>
      <c r="IE45" s="21"/>
      <c r="IF45" s="21"/>
      <c r="IG45" s="21"/>
      <c r="IH45" s="21"/>
      <c r="II45" s="21"/>
    </row>
    <row r="46" spans="1:243" s="20" customFormat="1" ht="31.5" customHeight="1">
      <c r="A46" s="44">
        <v>5.02</v>
      </c>
      <c r="B46" s="42" t="s">
        <v>50</v>
      </c>
      <c r="C46" s="31"/>
      <c r="D46" s="31">
        <v>93</v>
      </c>
      <c r="E46" s="43" t="s">
        <v>43</v>
      </c>
      <c r="F46" s="74">
        <v>81.32</v>
      </c>
      <c r="G46" s="64"/>
      <c r="H46" s="64"/>
      <c r="I46" s="65" t="s">
        <v>33</v>
      </c>
      <c r="J46" s="66">
        <f>IF(I46="Less(-)",-1,1)</f>
        <v>1</v>
      </c>
      <c r="K46" s="64" t="s">
        <v>34</v>
      </c>
      <c r="L46" s="64" t="s">
        <v>4</v>
      </c>
      <c r="M46" s="67"/>
      <c r="N46" s="68"/>
      <c r="O46" s="68"/>
      <c r="P46" s="69"/>
      <c r="Q46" s="68"/>
      <c r="R46" s="68"/>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70">
        <f>total_amount_ba($B$2,$D$2,D46,F46,J46,K46,M46)</f>
        <v>7562.76</v>
      </c>
      <c r="BB46" s="71">
        <f>BA46+SUM(N46:AZ46)</f>
        <v>7562.76</v>
      </c>
      <c r="BC46" s="72" t="str">
        <f>SpellNumber(L46,BB46)</f>
        <v>INR  Seven Thousand Five Hundred &amp; Sixty Two  and Paise Seventy Six Only</v>
      </c>
      <c r="IA46" s="20">
        <v>5.02</v>
      </c>
      <c r="IB46" s="20" t="s">
        <v>50</v>
      </c>
      <c r="ID46" s="20">
        <v>93</v>
      </c>
      <c r="IE46" s="21" t="s">
        <v>43</v>
      </c>
      <c r="IF46" s="21"/>
      <c r="IG46" s="21"/>
      <c r="IH46" s="21"/>
      <c r="II46" s="21"/>
    </row>
    <row r="47" spans="1:243" s="20" customFormat="1" ht="63">
      <c r="A47" s="44">
        <v>5.03</v>
      </c>
      <c r="B47" s="42" t="s">
        <v>95</v>
      </c>
      <c r="C47" s="31"/>
      <c r="D47" s="59"/>
      <c r="E47" s="59"/>
      <c r="F47" s="59"/>
      <c r="G47" s="59"/>
      <c r="H47" s="59"/>
      <c r="I47" s="59"/>
      <c r="J47" s="59"/>
      <c r="K47" s="59"/>
      <c r="L47" s="59"/>
      <c r="M47" s="59"/>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IA47" s="20">
        <v>5.03</v>
      </c>
      <c r="IB47" s="20" t="s">
        <v>95</v>
      </c>
      <c r="IE47" s="21"/>
      <c r="IF47" s="21"/>
      <c r="IG47" s="21"/>
      <c r="IH47" s="21"/>
      <c r="II47" s="21"/>
    </row>
    <row r="48" spans="1:243" s="20" customFormat="1" ht="63">
      <c r="A48" s="44">
        <v>5.04</v>
      </c>
      <c r="B48" s="42" t="s">
        <v>58</v>
      </c>
      <c r="C48" s="31"/>
      <c r="D48" s="31">
        <v>9</v>
      </c>
      <c r="E48" s="43" t="s">
        <v>43</v>
      </c>
      <c r="F48" s="74">
        <v>167.82</v>
      </c>
      <c r="G48" s="64"/>
      <c r="H48" s="64"/>
      <c r="I48" s="65" t="s">
        <v>33</v>
      </c>
      <c r="J48" s="66">
        <f>IF(I48="Less(-)",-1,1)</f>
        <v>1</v>
      </c>
      <c r="K48" s="64" t="s">
        <v>34</v>
      </c>
      <c r="L48" s="64" t="s">
        <v>4</v>
      </c>
      <c r="M48" s="67"/>
      <c r="N48" s="68"/>
      <c r="O48" s="68"/>
      <c r="P48" s="69"/>
      <c r="Q48" s="68"/>
      <c r="R48" s="68"/>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70">
        <f>total_amount_ba($B$2,$D$2,D48,F48,J48,K48,M48)</f>
        <v>1510.38</v>
      </c>
      <c r="BB48" s="71">
        <f>BA48+SUM(N48:AZ48)</f>
        <v>1510.38</v>
      </c>
      <c r="BC48" s="72" t="str">
        <f>SpellNumber(L48,BB48)</f>
        <v>INR  One Thousand Five Hundred &amp; Ten  and Paise Thirty Eight Only</v>
      </c>
      <c r="IA48" s="20">
        <v>5.04</v>
      </c>
      <c r="IB48" s="20" t="s">
        <v>58</v>
      </c>
      <c r="ID48" s="20">
        <v>9</v>
      </c>
      <c r="IE48" s="21" t="s">
        <v>43</v>
      </c>
      <c r="IF48" s="21"/>
      <c r="IG48" s="21"/>
      <c r="IH48" s="21"/>
      <c r="II48" s="21"/>
    </row>
    <row r="49" spans="1:243" s="20" customFormat="1" ht="94.5">
      <c r="A49" s="44">
        <v>5.05</v>
      </c>
      <c r="B49" s="42" t="s">
        <v>59</v>
      </c>
      <c r="C49" s="31"/>
      <c r="D49" s="31">
        <v>93</v>
      </c>
      <c r="E49" s="43" t="s">
        <v>43</v>
      </c>
      <c r="F49" s="74">
        <v>108.59</v>
      </c>
      <c r="G49" s="64"/>
      <c r="H49" s="64"/>
      <c r="I49" s="65" t="s">
        <v>33</v>
      </c>
      <c r="J49" s="66">
        <f>IF(I49="Less(-)",-1,1)</f>
        <v>1</v>
      </c>
      <c r="K49" s="64" t="s">
        <v>34</v>
      </c>
      <c r="L49" s="64" t="s">
        <v>4</v>
      </c>
      <c r="M49" s="67"/>
      <c r="N49" s="68"/>
      <c r="O49" s="68"/>
      <c r="P49" s="69"/>
      <c r="Q49" s="68"/>
      <c r="R49" s="68"/>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70">
        <f>total_amount_ba($B$2,$D$2,D49,F49,J49,K49,M49)</f>
        <v>10098.87</v>
      </c>
      <c r="BB49" s="71">
        <f>BA49+SUM(N49:AZ49)</f>
        <v>10098.87</v>
      </c>
      <c r="BC49" s="72" t="str">
        <f>SpellNumber(L49,BB49)</f>
        <v>INR  Ten Thousand  &amp;Ninety Eight  and Paise Eighty Seven Only</v>
      </c>
      <c r="IA49" s="20">
        <v>5.05</v>
      </c>
      <c r="IB49" s="20" t="s">
        <v>59</v>
      </c>
      <c r="ID49" s="20">
        <v>93</v>
      </c>
      <c r="IE49" s="21" t="s">
        <v>43</v>
      </c>
      <c r="IF49" s="21"/>
      <c r="IG49" s="21"/>
      <c r="IH49" s="21"/>
      <c r="II49" s="21"/>
    </row>
    <row r="50" spans="1:243" s="20" customFormat="1" ht="31.5">
      <c r="A50" s="44">
        <v>5.06</v>
      </c>
      <c r="B50" s="42" t="s">
        <v>96</v>
      </c>
      <c r="C50" s="31"/>
      <c r="D50" s="59"/>
      <c r="E50" s="59"/>
      <c r="F50" s="59"/>
      <c r="G50" s="59"/>
      <c r="H50" s="59"/>
      <c r="I50" s="59"/>
      <c r="J50" s="59"/>
      <c r="K50" s="59"/>
      <c r="L50" s="59"/>
      <c r="M50" s="59"/>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IA50" s="20">
        <v>5.06</v>
      </c>
      <c r="IB50" s="20" t="s">
        <v>96</v>
      </c>
      <c r="IE50" s="21"/>
      <c r="IF50" s="21"/>
      <c r="IG50" s="21"/>
      <c r="IH50" s="21"/>
      <c r="II50" s="21"/>
    </row>
    <row r="51" spans="1:243" s="20" customFormat="1" ht="28.5" customHeight="1">
      <c r="A51" s="44">
        <v>5.07</v>
      </c>
      <c r="B51" s="42" t="s">
        <v>97</v>
      </c>
      <c r="C51" s="31"/>
      <c r="D51" s="31">
        <v>45</v>
      </c>
      <c r="E51" s="43" t="s">
        <v>43</v>
      </c>
      <c r="F51" s="74">
        <v>16.66</v>
      </c>
      <c r="G51" s="64"/>
      <c r="H51" s="64"/>
      <c r="I51" s="65" t="s">
        <v>33</v>
      </c>
      <c r="J51" s="66">
        <f>IF(I51="Less(-)",-1,1)</f>
        <v>1</v>
      </c>
      <c r="K51" s="64" t="s">
        <v>34</v>
      </c>
      <c r="L51" s="64" t="s">
        <v>4</v>
      </c>
      <c r="M51" s="67"/>
      <c r="N51" s="68"/>
      <c r="O51" s="68"/>
      <c r="P51" s="69"/>
      <c r="Q51" s="68"/>
      <c r="R51" s="68"/>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70">
        <f>total_amount_ba($B$2,$D$2,D51,F51,J51,K51,M51)</f>
        <v>749.7</v>
      </c>
      <c r="BB51" s="71">
        <f>BA51+SUM(N51:AZ51)</f>
        <v>749.7</v>
      </c>
      <c r="BC51" s="72" t="str">
        <f>SpellNumber(L51,BB51)</f>
        <v>INR  Seven Hundred &amp; Forty Nine  and Paise Seventy Only</v>
      </c>
      <c r="IA51" s="20">
        <v>5.07</v>
      </c>
      <c r="IB51" s="20" t="s">
        <v>97</v>
      </c>
      <c r="ID51" s="20">
        <v>45</v>
      </c>
      <c r="IE51" s="21" t="s">
        <v>43</v>
      </c>
      <c r="IF51" s="21"/>
      <c r="IG51" s="21"/>
      <c r="IH51" s="21"/>
      <c r="II51" s="21"/>
    </row>
    <row r="52" spans="1:243" s="20" customFormat="1" ht="78.75">
      <c r="A52" s="44">
        <v>5.08</v>
      </c>
      <c r="B52" s="42" t="s">
        <v>98</v>
      </c>
      <c r="C52" s="31"/>
      <c r="D52" s="59"/>
      <c r="E52" s="59"/>
      <c r="F52" s="59"/>
      <c r="G52" s="59"/>
      <c r="H52" s="59"/>
      <c r="I52" s="59"/>
      <c r="J52" s="59"/>
      <c r="K52" s="59"/>
      <c r="L52" s="59"/>
      <c r="M52" s="59"/>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IA52" s="20">
        <v>5.08</v>
      </c>
      <c r="IB52" s="20" t="s">
        <v>98</v>
      </c>
      <c r="IE52" s="21"/>
      <c r="IF52" s="21"/>
      <c r="IG52" s="21"/>
      <c r="IH52" s="21"/>
      <c r="II52" s="21"/>
    </row>
    <row r="53" spans="1:243" s="20" customFormat="1" ht="33" customHeight="1">
      <c r="A53" s="44">
        <v>5.09</v>
      </c>
      <c r="B53" s="42" t="s">
        <v>60</v>
      </c>
      <c r="C53" s="31"/>
      <c r="D53" s="31">
        <v>85</v>
      </c>
      <c r="E53" s="43" t="s">
        <v>43</v>
      </c>
      <c r="F53" s="74">
        <v>49.8</v>
      </c>
      <c r="G53" s="64"/>
      <c r="H53" s="64"/>
      <c r="I53" s="65" t="s">
        <v>33</v>
      </c>
      <c r="J53" s="66">
        <f>IF(I53="Less(-)",-1,1)</f>
        <v>1</v>
      </c>
      <c r="K53" s="64" t="s">
        <v>34</v>
      </c>
      <c r="L53" s="64" t="s">
        <v>4</v>
      </c>
      <c r="M53" s="67"/>
      <c r="N53" s="68"/>
      <c r="O53" s="68"/>
      <c r="P53" s="69"/>
      <c r="Q53" s="68"/>
      <c r="R53" s="68"/>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70">
        <f>total_amount_ba($B$2,$D$2,D53,F53,J53,K53,M53)</f>
        <v>4233</v>
      </c>
      <c r="BB53" s="71">
        <f>BA53+SUM(N53:AZ53)</f>
        <v>4233</v>
      </c>
      <c r="BC53" s="72" t="str">
        <f>SpellNumber(L53,BB53)</f>
        <v>INR  Four Thousand Two Hundred &amp; Thirty Three  Only</v>
      </c>
      <c r="IA53" s="20">
        <v>5.09</v>
      </c>
      <c r="IB53" s="20" t="s">
        <v>60</v>
      </c>
      <c r="ID53" s="20">
        <v>85</v>
      </c>
      <c r="IE53" s="21" t="s">
        <v>43</v>
      </c>
      <c r="IF53" s="21"/>
      <c r="IG53" s="21"/>
      <c r="IH53" s="21"/>
      <c r="II53" s="21"/>
    </row>
    <row r="54" spans="1:243" s="20" customFormat="1" ht="94.5">
      <c r="A54" s="44">
        <v>5.1</v>
      </c>
      <c r="B54" s="42" t="s">
        <v>61</v>
      </c>
      <c r="C54" s="31"/>
      <c r="D54" s="31">
        <v>93</v>
      </c>
      <c r="E54" s="43" t="s">
        <v>43</v>
      </c>
      <c r="F54" s="74">
        <v>18.28</v>
      </c>
      <c r="G54" s="64"/>
      <c r="H54" s="64"/>
      <c r="I54" s="65" t="s">
        <v>33</v>
      </c>
      <c r="J54" s="66">
        <f>IF(I54="Less(-)",-1,1)</f>
        <v>1</v>
      </c>
      <c r="K54" s="64" t="s">
        <v>34</v>
      </c>
      <c r="L54" s="64" t="s">
        <v>4</v>
      </c>
      <c r="M54" s="67"/>
      <c r="N54" s="68"/>
      <c r="O54" s="68"/>
      <c r="P54" s="69"/>
      <c r="Q54" s="68"/>
      <c r="R54" s="68"/>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70">
        <f>total_amount_ba($B$2,$D$2,D54,F54,J54,K54,M54)</f>
        <v>1700.04</v>
      </c>
      <c r="BB54" s="71">
        <f>BA54+SUM(N54:AZ54)</f>
        <v>1700.04</v>
      </c>
      <c r="BC54" s="72" t="str">
        <f>SpellNumber(L54,BB54)</f>
        <v>INR  One Thousand Seven Hundred    and Paise Four Only</v>
      </c>
      <c r="IA54" s="20">
        <v>5.1</v>
      </c>
      <c r="IB54" s="20" t="s">
        <v>61</v>
      </c>
      <c r="ID54" s="20">
        <v>93</v>
      </c>
      <c r="IE54" s="21" t="s">
        <v>43</v>
      </c>
      <c r="IF54" s="21"/>
      <c r="IG54" s="21"/>
      <c r="IH54" s="21"/>
      <c r="II54" s="21"/>
    </row>
    <row r="55" spans="1:243" s="20" customFormat="1" ht="63">
      <c r="A55" s="44">
        <v>5.11</v>
      </c>
      <c r="B55" s="42" t="s">
        <v>95</v>
      </c>
      <c r="C55" s="31"/>
      <c r="D55" s="59"/>
      <c r="E55" s="59"/>
      <c r="F55" s="59"/>
      <c r="G55" s="59"/>
      <c r="H55" s="59"/>
      <c r="I55" s="59"/>
      <c r="J55" s="59"/>
      <c r="K55" s="59"/>
      <c r="L55" s="59"/>
      <c r="M55" s="59"/>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IA55" s="20">
        <v>5.11</v>
      </c>
      <c r="IB55" s="20" t="s">
        <v>95</v>
      </c>
      <c r="IE55" s="21"/>
      <c r="IF55" s="21"/>
      <c r="IG55" s="21"/>
      <c r="IH55" s="21"/>
      <c r="II55" s="21"/>
    </row>
    <row r="56" spans="1:243" s="20" customFormat="1" ht="33" customHeight="1">
      <c r="A56" s="44">
        <v>5.12</v>
      </c>
      <c r="B56" s="42" t="s">
        <v>62</v>
      </c>
      <c r="C56" s="31"/>
      <c r="D56" s="31">
        <v>47</v>
      </c>
      <c r="E56" s="43" t="s">
        <v>43</v>
      </c>
      <c r="F56" s="74">
        <v>75.89</v>
      </c>
      <c r="G56" s="64"/>
      <c r="H56" s="64"/>
      <c r="I56" s="65" t="s">
        <v>33</v>
      </c>
      <c r="J56" s="66">
        <f>IF(I56="Less(-)",-1,1)</f>
        <v>1</v>
      </c>
      <c r="K56" s="64" t="s">
        <v>34</v>
      </c>
      <c r="L56" s="64" t="s">
        <v>4</v>
      </c>
      <c r="M56" s="67"/>
      <c r="N56" s="68"/>
      <c r="O56" s="68"/>
      <c r="P56" s="69"/>
      <c r="Q56" s="68"/>
      <c r="R56" s="68"/>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70">
        <f>total_amount_ba($B$2,$D$2,D56,F56,J56,K56,M56)</f>
        <v>3566.83</v>
      </c>
      <c r="BB56" s="71">
        <f>BA56+SUM(N56:AZ56)</f>
        <v>3566.83</v>
      </c>
      <c r="BC56" s="72" t="str">
        <f>SpellNumber(L56,BB56)</f>
        <v>INR  Three Thousand Five Hundred &amp; Sixty Six  and Paise Eighty Three Only</v>
      </c>
      <c r="IA56" s="20">
        <v>5.12</v>
      </c>
      <c r="IB56" s="20" t="s">
        <v>62</v>
      </c>
      <c r="ID56" s="20">
        <v>47</v>
      </c>
      <c r="IE56" s="21" t="s">
        <v>43</v>
      </c>
      <c r="IF56" s="21"/>
      <c r="IG56" s="21"/>
      <c r="IH56" s="21"/>
      <c r="II56" s="21"/>
    </row>
    <row r="57" spans="1:243" s="20" customFormat="1" ht="15.75">
      <c r="A57" s="44">
        <v>6</v>
      </c>
      <c r="B57" s="42" t="s">
        <v>99</v>
      </c>
      <c r="C57" s="31"/>
      <c r="D57" s="59"/>
      <c r="E57" s="59"/>
      <c r="F57" s="59"/>
      <c r="G57" s="59"/>
      <c r="H57" s="59"/>
      <c r="I57" s="59"/>
      <c r="J57" s="59"/>
      <c r="K57" s="59"/>
      <c r="L57" s="59"/>
      <c r="M57" s="59"/>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IA57" s="20">
        <v>6</v>
      </c>
      <c r="IB57" s="20" t="s">
        <v>99</v>
      </c>
      <c r="IE57" s="21"/>
      <c r="IF57" s="21"/>
      <c r="IG57" s="21"/>
      <c r="IH57" s="21"/>
      <c r="II57" s="21"/>
    </row>
    <row r="58" spans="1:243" s="20" customFormat="1" ht="157.5">
      <c r="A58" s="44">
        <v>6.01</v>
      </c>
      <c r="B58" s="42" t="s">
        <v>100</v>
      </c>
      <c r="C58" s="31"/>
      <c r="D58" s="59"/>
      <c r="E58" s="59"/>
      <c r="F58" s="59"/>
      <c r="G58" s="59"/>
      <c r="H58" s="59"/>
      <c r="I58" s="59"/>
      <c r="J58" s="59"/>
      <c r="K58" s="59"/>
      <c r="L58" s="59"/>
      <c r="M58" s="59"/>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IA58" s="20">
        <v>6.01</v>
      </c>
      <c r="IB58" s="20" t="s">
        <v>100</v>
      </c>
      <c r="IE58" s="21"/>
      <c r="IF58" s="21"/>
      <c r="IG58" s="21"/>
      <c r="IH58" s="21"/>
      <c r="II58" s="21"/>
    </row>
    <row r="59" spans="1:243" s="20" customFormat="1" ht="42.75">
      <c r="A59" s="44">
        <v>6.02</v>
      </c>
      <c r="B59" s="42" t="s">
        <v>63</v>
      </c>
      <c r="C59" s="31"/>
      <c r="D59" s="31">
        <v>7</v>
      </c>
      <c r="E59" s="43" t="s">
        <v>43</v>
      </c>
      <c r="F59" s="74">
        <v>419.11</v>
      </c>
      <c r="G59" s="64"/>
      <c r="H59" s="64"/>
      <c r="I59" s="65" t="s">
        <v>33</v>
      </c>
      <c r="J59" s="66">
        <f>IF(I59="Less(-)",-1,1)</f>
        <v>1</v>
      </c>
      <c r="K59" s="64" t="s">
        <v>34</v>
      </c>
      <c r="L59" s="64" t="s">
        <v>4</v>
      </c>
      <c r="M59" s="67"/>
      <c r="N59" s="68"/>
      <c r="O59" s="68"/>
      <c r="P59" s="69"/>
      <c r="Q59" s="68"/>
      <c r="R59" s="68"/>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70">
        <f>total_amount_ba($B$2,$D$2,D59,F59,J59,K59,M59)</f>
        <v>2933.77</v>
      </c>
      <c r="BB59" s="71">
        <f>BA59+SUM(N59:AZ59)</f>
        <v>2933.77</v>
      </c>
      <c r="BC59" s="72" t="str">
        <f>SpellNumber(L59,BB59)</f>
        <v>INR  Two Thousand Nine Hundred &amp; Thirty Three  and Paise Seventy Seven Only</v>
      </c>
      <c r="IA59" s="20">
        <v>6.02</v>
      </c>
      <c r="IB59" s="20" t="s">
        <v>63</v>
      </c>
      <c r="ID59" s="20">
        <v>7</v>
      </c>
      <c r="IE59" s="21" t="s">
        <v>43</v>
      </c>
      <c r="IF59" s="21"/>
      <c r="IG59" s="21"/>
      <c r="IH59" s="21"/>
      <c r="II59" s="21"/>
    </row>
    <row r="60" spans="1:243" s="20" customFormat="1" ht="110.25">
      <c r="A60" s="44">
        <v>6.03</v>
      </c>
      <c r="B60" s="42" t="s">
        <v>101</v>
      </c>
      <c r="C60" s="31"/>
      <c r="D60" s="31">
        <v>1</v>
      </c>
      <c r="E60" s="43" t="s">
        <v>47</v>
      </c>
      <c r="F60" s="74">
        <v>213.15</v>
      </c>
      <c r="G60" s="64"/>
      <c r="H60" s="64"/>
      <c r="I60" s="65" t="s">
        <v>33</v>
      </c>
      <c r="J60" s="66">
        <f>IF(I60="Less(-)",-1,1)</f>
        <v>1</v>
      </c>
      <c r="K60" s="64" t="s">
        <v>34</v>
      </c>
      <c r="L60" s="64" t="s">
        <v>4</v>
      </c>
      <c r="M60" s="67"/>
      <c r="N60" s="68"/>
      <c r="O60" s="68"/>
      <c r="P60" s="69"/>
      <c r="Q60" s="68"/>
      <c r="R60" s="68"/>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70">
        <f>total_amount_ba($B$2,$D$2,D60,F60,J60,K60,M60)</f>
        <v>213.15</v>
      </c>
      <c r="BB60" s="71">
        <f>BA60+SUM(N60:AZ60)</f>
        <v>213.15</v>
      </c>
      <c r="BC60" s="72" t="str">
        <f>SpellNumber(L60,BB60)</f>
        <v>INR  Two Hundred &amp; Thirteen  and Paise Fifteen Only</v>
      </c>
      <c r="IA60" s="20">
        <v>6.03</v>
      </c>
      <c r="IB60" s="20" t="s">
        <v>101</v>
      </c>
      <c r="ID60" s="20">
        <v>1</v>
      </c>
      <c r="IE60" s="21" t="s">
        <v>47</v>
      </c>
      <c r="IF60" s="21"/>
      <c r="IG60" s="21"/>
      <c r="IH60" s="21"/>
      <c r="II60" s="21"/>
    </row>
    <row r="61" spans="1:243" s="20" customFormat="1" ht="15.75">
      <c r="A61" s="44">
        <v>7</v>
      </c>
      <c r="B61" s="42" t="s">
        <v>102</v>
      </c>
      <c r="C61" s="31"/>
      <c r="D61" s="59"/>
      <c r="E61" s="59"/>
      <c r="F61" s="59"/>
      <c r="G61" s="59"/>
      <c r="H61" s="59"/>
      <c r="I61" s="59"/>
      <c r="J61" s="59"/>
      <c r="K61" s="59"/>
      <c r="L61" s="59"/>
      <c r="M61" s="59"/>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IA61" s="20">
        <v>7</v>
      </c>
      <c r="IB61" s="20" t="s">
        <v>102</v>
      </c>
      <c r="IE61" s="21"/>
      <c r="IF61" s="21"/>
      <c r="IG61" s="21"/>
      <c r="IH61" s="21"/>
      <c r="II61" s="21"/>
    </row>
    <row r="62" spans="1:243" s="20" customFormat="1" ht="63">
      <c r="A62" s="44">
        <v>7.01</v>
      </c>
      <c r="B62" s="42" t="s">
        <v>103</v>
      </c>
      <c r="C62" s="31"/>
      <c r="D62" s="59"/>
      <c r="E62" s="59"/>
      <c r="F62" s="59"/>
      <c r="G62" s="59"/>
      <c r="H62" s="59"/>
      <c r="I62" s="59"/>
      <c r="J62" s="59"/>
      <c r="K62" s="59"/>
      <c r="L62" s="59"/>
      <c r="M62" s="59"/>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IA62" s="20">
        <v>7.01</v>
      </c>
      <c r="IB62" s="20" t="s">
        <v>103</v>
      </c>
      <c r="IE62" s="21"/>
      <c r="IF62" s="21"/>
      <c r="IG62" s="21"/>
      <c r="IH62" s="21"/>
      <c r="II62" s="21"/>
    </row>
    <row r="63" spans="1:243" s="20" customFormat="1" ht="28.5">
      <c r="A63" s="44">
        <v>7.02</v>
      </c>
      <c r="B63" s="42" t="s">
        <v>64</v>
      </c>
      <c r="C63" s="31"/>
      <c r="D63" s="31">
        <v>2</v>
      </c>
      <c r="E63" s="43" t="s">
        <v>47</v>
      </c>
      <c r="F63" s="74">
        <v>103.73</v>
      </c>
      <c r="G63" s="64"/>
      <c r="H63" s="64"/>
      <c r="I63" s="65" t="s">
        <v>33</v>
      </c>
      <c r="J63" s="66">
        <f>IF(I63="Less(-)",-1,1)</f>
        <v>1</v>
      </c>
      <c r="K63" s="64" t="s">
        <v>34</v>
      </c>
      <c r="L63" s="64" t="s">
        <v>4</v>
      </c>
      <c r="M63" s="67"/>
      <c r="N63" s="68"/>
      <c r="O63" s="68"/>
      <c r="P63" s="69"/>
      <c r="Q63" s="68"/>
      <c r="R63" s="68"/>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70">
        <f>total_amount_ba($B$2,$D$2,D63,F63,J63,K63,M63)</f>
        <v>207.46</v>
      </c>
      <c r="BB63" s="71">
        <f>BA63+SUM(N63:AZ63)</f>
        <v>207.46</v>
      </c>
      <c r="BC63" s="72" t="str">
        <f>SpellNumber(L63,BB63)</f>
        <v>INR  Two Hundred &amp; Seven  and Paise Forty Six Only</v>
      </c>
      <c r="IA63" s="20">
        <v>7.02</v>
      </c>
      <c r="IB63" s="20" t="s">
        <v>64</v>
      </c>
      <c r="ID63" s="20">
        <v>2</v>
      </c>
      <c r="IE63" s="21" t="s">
        <v>47</v>
      </c>
      <c r="IF63" s="21"/>
      <c r="IG63" s="21"/>
      <c r="IH63" s="21"/>
      <c r="II63" s="21"/>
    </row>
    <row r="64" spans="1:243" s="20" customFormat="1" ht="63">
      <c r="A64" s="44">
        <v>7.03</v>
      </c>
      <c r="B64" s="42" t="s">
        <v>104</v>
      </c>
      <c r="C64" s="31"/>
      <c r="D64" s="59"/>
      <c r="E64" s="59"/>
      <c r="F64" s="59"/>
      <c r="G64" s="59"/>
      <c r="H64" s="59"/>
      <c r="I64" s="59"/>
      <c r="J64" s="59"/>
      <c r="K64" s="59"/>
      <c r="L64" s="59"/>
      <c r="M64" s="59"/>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IA64" s="20">
        <v>7.03</v>
      </c>
      <c r="IB64" s="20" t="s">
        <v>104</v>
      </c>
      <c r="IE64" s="21"/>
      <c r="IF64" s="21"/>
      <c r="IG64" s="21"/>
      <c r="IH64" s="21"/>
      <c r="II64" s="21"/>
    </row>
    <row r="65" spans="1:243" s="20" customFormat="1" ht="31.5">
      <c r="A65" s="44">
        <v>7.04</v>
      </c>
      <c r="B65" s="42" t="s">
        <v>65</v>
      </c>
      <c r="C65" s="31"/>
      <c r="D65" s="31">
        <v>1.5</v>
      </c>
      <c r="E65" s="43" t="s">
        <v>43</v>
      </c>
      <c r="F65" s="74">
        <v>53.05</v>
      </c>
      <c r="G65" s="64"/>
      <c r="H65" s="64"/>
      <c r="I65" s="65" t="s">
        <v>33</v>
      </c>
      <c r="J65" s="66">
        <f>IF(I65="Less(-)",-1,1)</f>
        <v>1</v>
      </c>
      <c r="K65" s="64" t="s">
        <v>34</v>
      </c>
      <c r="L65" s="64" t="s">
        <v>4</v>
      </c>
      <c r="M65" s="67"/>
      <c r="N65" s="68"/>
      <c r="O65" s="68"/>
      <c r="P65" s="69"/>
      <c r="Q65" s="68"/>
      <c r="R65" s="68"/>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70">
        <f>total_amount_ba($B$2,$D$2,D65,F65,J65,K65,M65)</f>
        <v>79.58</v>
      </c>
      <c r="BB65" s="71">
        <f>BA65+SUM(N65:AZ65)</f>
        <v>79.58</v>
      </c>
      <c r="BC65" s="72" t="str">
        <f>SpellNumber(L65,BB65)</f>
        <v>INR  Seventy Nine and Paise Fifty Eight Only</v>
      </c>
      <c r="IA65" s="20">
        <v>7.04</v>
      </c>
      <c r="IB65" s="20" t="s">
        <v>65</v>
      </c>
      <c r="ID65" s="20">
        <v>1.5</v>
      </c>
      <c r="IE65" s="21" t="s">
        <v>43</v>
      </c>
      <c r="IF65" s="21"/>
      <c r="IG65" s="21"/>
      <c r="IH65" s="21"/>
      <c r="II65" s="21"/>
    </row>
    <row r="66" spans="1:243" s="20" customFormat="1" ht="78.75">
      <c r="A66" s="44">
        <v>7.05</v>
      </c>
      <c r="B66" s="42" t="s">
        <v>66</v>
      </c>
      <c r="C66" s="31"/>
      <c r="D66" s="31">
        <v>1</v>
      </c>
      <c r="E66" s="43" t="s">
        <v>43</v>
      </c>
      <c r="F66" s="74">
        <v>39.5</v>
      </c>
      <c r="G66" s="64"/>
      <c r="H66" s="64"/>
      <c r="I66" s="65" t="s">
        <v>33</v>
      </c>
      <c r="J66" s="66">
        <f>IF(I66="Less(-)",-1,1)</f>
        <v>1</v>
      </c>
      <c r="K66" s="64" t="s">
        <v>34</v>
      </c>
      <c r="L66" s="64" t="s">
        <v>4</v>
      </c>
      <c r="M66" s="67"/>
      <c r="N66" s="68"/>
      <c r="O66" s="68"/>
      <c r="P66" s="69"/>
      <c r="Q66" s="68"/>
      <c r="R66" s="68"/>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70">
        <f>total_amount_ba($B$2,$D$2,D66,F66,J66,K66,M66)</f>
        <v>39.5</v>
      </c>
      <c r="BB66" s="71">
        <f>BA66+SUM(N66:AZ66)</f>
        <v>39.5</v>
      </c>
      <c r="BC66" s="72" t="str">
        <f>SpellNumber(L66,BB66)</f>
        <v>INR  Thirty Nine and Paise Fifty Only</v>
      </c>
      <c r="IA66" s="20">
        <v>7.05</v>
      </c>
      <c r="IB66" s="20" t="s">
        <v>66</v>
      </c>
      <c r="ID66" s="20">
        <v>1</v>
      </c>
      <c r="IE66" s="21" t="s">
        <v>43</v>
      </c>
      <c r="IF66" s="21"/>
      <c r="IG66" s="21"/>
      <c r="IH66" s="21"/>
      <c r="II66" s="21"/>
    </row>
    <row r="67" spans="1:243" s="20" customFormat="1" ht="141.75">
      <c r="A67" s="44">
        <v>7.06</v>
      </c>
      <c r="B67" s="42" t="s">
        <v>67</v>
      </c>
      <c r="C67" s="31"/>
      <c r="D67" s="31">
        <v>0.1</v>
      </c>
      <c r="E67" s="43" t="s">
        <v>46</v>
      </c>
      <c r="F67" s="74">
        <v>192.33</v>
      </c>
      <c r="G67" s="64"/>
      <c r="H67" s="64"/>
      <c r="I67" s="65" t="s">
        <v>33</v>
      </c>
      <c r="J67" s="66">
        <f>IF(I67="Less(-)",-1,1)</f>
        <v>1</v>
      </c>
      <c r="K67" s="64" t="s">
        <v>34</v>
      </c>
      <c r="L67" s="64" t="s">
        <v>4</v>
      </c>
      <c r="M67" s="67"/>
      <c r="N67" s="68"/>
      <c r="O67" s="68"/>
      <c r="P67" s="69"/>
      <c r="Q67" s="68"/>
      <c r="R67" s="68"/>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70">
        <f>total_amount_ba($B$2,$D$2,D67,F67,J67,K67,M67)</f>
        <v>19.23</v>
      </c>
      <c r="BB67" s="71">
        <f>BA67+SUM(N67:AZ67)</f>
        <v>19.23</v>
      </c>
      <c r="BC67" s="72" t="str">
        <f>SpellNumber(L67,BB67)</f>
        <v>INR  Nineteen and Paise Twenty Three Only</v>
      </c>
      <c r="IA67" s="20">
        <v>7.06</v>
      </c>
      <c r="IB67" s="20" t="s">
        <v>67</v>
      </c>
      <c r="ID67" s="20">
        <v>0.1</v>
      </c>
      <c r="IE67" s="21" t="s">
        <v>46</v>
      </c>
      <c r="IF67" s="21"/>
      <c r="IG67" s="21"/>
      <c r="IH67" s="21"/>
      <c r="II67" s="21"/>
    </row>
    <row r="68" spans="1:243" s="20" customFormat="1" ht="15.75">
      <c r="A68" s="44">
        <v>8</v>
      </c>
      <c r="B68" s="42" t="s">
        <v>105</v>
      </c>
      <c r="C68" s="31"/>
      <c r="D68" s="59"/>
      <c r="E68" s="59"/>
      <c r="F68" s="59"/>
      <c r="G68" s="59"/>
      <c r="H68" s="59"/>
      <c r="I68" s="59"/>
      <c r="J68" s="59"/>
      <c r="K68" s="59"/>
      <c r="L68" s="59"/>
      <c r="M68" s="59"/>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IA68" s="20">
        <v>8</v>
      </c>
      <c r="IB68" s="20" t="s">
        <v>105</v>
      </c>
      <c r="IE68" s="21"/>
      <c r="IF68" s="21"/>
      <c r="IG68" s="21"/>
      <c r="IH68" s="21"/>
      <c r="II68" s="21"/>
    </row>
    <row r="69" spans="1:243" s="20" customFormat="1" ht="173.25">
      <c r="A69" s="44">
        <v>8.01</v>
      </c>
      <c r="B69" s="42" t="s">
        <v>106</v>
      </c>
      <c r="C69" s="31"/>
      <c r="D69" s="59"/>
      <c r="E69" s="59"/>
      <c r="F69" s="59"/>
      <c r="G69" s="59"/>
      <c r="H69" s="59"/>
      <c r="I69" s="59"/>
      <c r="J69" s="59"/>
      <c r="K69" s="59"/>
      <c r="L69" s="59"/>
      <c r="M69" s="59"/>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IA69" s="20">
        <v>8.01</v>
      </c>
      <c r="IB69" s="20" t="s">
        <v>106</v>
      </c>
      <c r="IE69" s="21"/>
      <c r="IF69" s="21"/>
      <c r="IG69" s="21"/>
      <c r="IH69" s="21"/>
      <c r="II69" s="21"/>
    </row>
    <row r="70" spans="1:243" s="20" customFormat="1" ht="47.25">
      <c r="A70" s="44">
        <v>8.02</v>
      </c>
      <c r="B70" s="42" t="s">
        <v>107</v>
      </c>
      <c r="C70" s="31"/>
      <c r="D70" s="31">
        <v>1</v>
      </c>
      <c r="E70" s="43" t="s">
        <v>47</v>
      </c>
      <c r="F70" s="74">
        <v>5069.14</v>
      </c>
      <c r="G70" s="64"/>
      <c r="H70" s="64"/>
      <c r="I70" s="65" t="s">
        <v>33</v>
      </c>
      <c r="J70" s="66">
        <f>IF(I70="Less(-)",-1,1)</f>
        <v>1</v>
      </c>
      <c r="K70" s="64" t="s">
        <v>34</v>
      </c>
      <c r="L70" s="64" t="s">
        <v>4</v>
      </c>
      <c r="M70" s="67"/>
      <c r="N70" s="68"/>
      <c r="O70" s="68"/>
      <c r="P70" s="69"/>
      <c r="Q70" s="68"/>
      <c r="R70" s="68"/>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70">
        <f>total_amount_ba($B$2,$D$2,D70,F70,J70,K70,M70)</f>
        <v>5069.14</v>
      </c>
      <c r="BB70" s="71">
        <f>BA70+SUM(N70:AZ70)</f>
        <v>5069.14</v>
      </c>
      <c r="BC70" s="72" t="str">
        <f>SpellNumber(L70,BB70)</f>
        <v>INR  Five Thousand  &amp;Sixty Nine  and Paise Fourteen Only</v>
      </c>
      <c r="IA70" s="20">
        <v>8.02</v>
      </c>
      <c r="IB70" s="20" t="s">
        <v>107</v>
      </c>
      <c r="ID70" s="20">
        <v>1</v>
      </c>
      <c r="IE70" s="21" t="s">
        <v>47</v>
      </c>
      <c r="IF70" s="21"/>
      <c r="IG70" s="21"/>
      <c r="IH70" s="21"/>
      <c r="II70" s="21"/>
    </row>
    <row r="71" spans="1:243" s="20" customFormat="1" ht="15.75">
      <c r="A71" s="44">
        <v>9</v>
      </c>
      <c r="B71" s="42" t="s">
        <v>108</v>
      </c>
      <c r="C71" s="31"/>
      <c r="D71" s="59"/>
      <c r="E71" s="59"/>
      <c r="F71" s="59"/>
      <c r="G71" s="59"/>
      <c r="H71" s="59"/>
      <c r="I71" s="59"/>
      <c r="J71" s="59"/>
      <c r="K71" s="59"/>
      <c r="L71" s="59"/>
      <c r="M71" s="59"/>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IA71" s="20">
        <v>9</v>
      </c>
      <c r="IB71" s="20" t="s">
        <v>108</v>
      </c>
      <c r="IE71" s="21"/>
      <c r="IF71" s="21"/>
      <c r="IG71" s="21"/>
      <c r="IH71" s="21"/>
      <c r="II71" s="21"/>
    </row>
    <row r="72" spans="1:243" s="20" customFormat="1" ht="31.5">
      <c r="A72" s="44">
        <v>9.01</v>
      </c>
      <c r="B72" s="42" t="s">
        <v>109</v>
      </c>
      <c r="C72" s="31"/>
      <c r="D72" s="59"/>
      <c r="E72" s="59"/>
      <c r="F72" s="59"/>
      <c r="G72" s="59"/>
      <c r="H72" s="59"/>
      <c r="I72" s="59"/>
      <c r="J72" s="59"/>
      <c r="K72" s="59"/>
      <c r="L72" s="59"/>
      <c r="M72" s="59"/>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IA72" s="20">
        <v>9.01</v>
      </c>
      <c r="IB72" s="20" t="s">
        <v>109</v>
      </c>
      <c r="IE72" s="21"/>
      <c r="IF72" s="21"/>
      <c r="IG72" s="21"/>
      <c r="IH72" s="21"/>
      <c r="II72" s="21"/>
    </row>
    <row r="73" spans="1:243" s="20" customFormat="1" ht="15.75">
      <c r="A73" s="44">
        <v>9.02</v>
      </c>
      <c r="B73" s="42" t="s">
        <v>110</v>
      </c>
      <c r="C73" s="31"/>
      <c r="D73" s="59"/>
      <c r="E73" s="59"/>
      <c r="F73" s="59"/>
      <c r="G73" s="59"/>
      <c r="H73" s="59"/>
      <c r="I73" s="59"/>
      <c r="J73" s="59"/>
      <c r="K73" s="59"/>
      <c r="L73" s="59"/>
      <c r="M73" s="59"/>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IA73" s="20">
        <v>9.02</v>
      </c>
      <c r="IB73" s="20" t="s">
        <v>110</v>
      </c>
      <c r="IE73" s="21"/>
      <c r="IF73" s="21"/>
      <c r="IG73" s="21"/>
      <c r="IH73" s="21"/>
      <c r="II73" s="21"/>
    </row>
    <row r="74" spans="1:243" s="20" customFormat="1" ht="28.5">
      <c r="A74" s="44">
        <v>9.03</v>
      </c>
      <c r="B74" s="42" t="s">
        <v>111</v>
      </c>
      <c r="C74" s="31"/>
      <c r="D74" s="31">
        <v>1</v>
      </c>
      <c r="E74" s="43" t="s">
        <v>47</v>
      </c>
      <c r="F74" s="74">
        <v>74.7</v>
      </c>
      <c r="G74" s="64"/>
      <c r="H74" s="64"/>
      <c r="I74" s="65" t="s">
        <v>33</v>
      </c>
      <c r="J74" s="66">
        <f>IF(I74="Less(-)",-1,1)</f>
        <v>1</v>
      </c>
      <c r="K74" s="64" t="s">
        <v>34</v>
      </c>
      <c r="L74" s="64" t="s">
        <v>4</v>
      </c>
      <c r="M74" s="67"/>
      <c r="N74" s="68"/>
      <c r="O74" s="68"/>
      <c r="P74" s="69"/>
      <c r="Q74" s="68"/>
      <c r="R74" s="68"/>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70">
        <f>total_amount_ba($B$2,$D$2,D74,F74,J74,K74,M74)</f>
        <v>74.7</v>
      </c>
      <c r="BB74" s="71">
        <f>BA74+SUM(N74:AZ74)</f>
        <v>74.7</v>
      </c>
      <c r="BC74" s="72" t="str">
        <f>SpellNumber(L74,BB74)</f>
        <v>INR  Seventy Four and Paise Seventy Only</v>
      </c>
      <c r="IA74" s="20">
        <v>9.03</v>
      </c>
      <c r="IB74" s="20" t="s">
        <v>111</v>
      </c>
      <c r="ID74" s="20">
        <v>1</v>
      </c>
      <c r="IE74" s="21" t="s">
        <v>47</v>
      </c>
      <c r="IF74" s="21"/>
      <c r="IG74" s="21"/>
      <c r="IH74" s="21"/>
      <c r="II74" s="21"/>
    </row>
    <row r="75" spans="1:243" s="20" customFormat="1" ht="63">
      <c r="A75" s="44">
        <v>9.04</v>
      </c>
      <c r="B75" s="42" t="s">
        <v>112</v>
      </c>
      <c r="C75" s="31"/>
      <c r="D75" s="59"/>
      <c r="E75" s="59"/>
      <c r="F75" s="59"/>
      <c r="G75" s="59"/>
      <c r="H75" s="59"/>
      <c r="I75" s="59"/>
      <c r="J75" s="59"/>
      <c r="K75" s="59"/>
      <c r="L75" s="59"/>
      <c r="M75" s="59"/>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IA75" s="20">
        <v>9.04</v>
      </c>
      <c r="IB75" s="20" t="s">
        <v>112</v>
      </c>
      <c r="IE75" s="21"/>
      <c r="IF75" s="21"/>
      <c r="IG75" s="21"/>
      <c r="IH75" s="21"/>
      <c r="II75" s="21"/>
    </row>
    <row r="76" spans="1:243" s="20" customFormat="1" ht="28.5">
      <c r="A76" s="44">
        <v>9.05</v>
      </c>
      <c r="B76" s="42" t="s">
        <v>113</v>
      </c>
      <c r="C76" s="31"/>
      <c r="D76" s="31">
        <v>1</v>
      </c>
      <c r="E76" s="43" t="s">
        <v>47</v>
      </c>
      <c r="F76" s="74">
        <v>438.71</v>
      </c>
      <c r="G76" s="64"/>
      <c r="H76" s="64"/>
      <c r="I76" s="65" t="s">
        <v>33</v>
      </c>
      <c r="J76" s="66">
        <f>IF(I76="Less(-)",-1,1)</f>
        <v>1</v>
      </c>
      <c r="K76" s="64" t="s">
        <v>34</v>
      </c>
      <c r="L76" s="64" t="s">
        <v>4</v>
      </c>
      <c r="M76" s="67"/>
      <c r="N76" s="68"/>
      <c r="O76" s="68"/>
      <c r="P76" s="69"/>
      <c r="Q76" s="68"/>
      <c r="R76" s="68"/>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70">
        <f>total_amount_ba($B$2,$D$2,D76,F76,J76,K76,M76)</f>
        <v>438.71</v>
      </c>
      <c r="BB76" s="71">
        <f>BA76+SUM(N76:AZ76)</f>
        <v>438.71</v>
      </c>
      <c r="BC76" s="72" t="str">
        <f>SpellNumber(L76,BB76)</f>
        <v>INR  Four Hundred &amp; Thirty Eight  and Paise Seventy One Only</v>
      </c>
      <c r="IA76" s="20">
        <v>9.05</v>
      </c>
      <c r="IB76" s="20" t="s">
        <v>113</v>
      </c>
      <c r="ID76" s="20">
        <v>1</v>
      </c>
      <c r="IE76" s="21" t="s">
        <v>47</v>
      </c>
      <c r="IF76" s="21"/>
      <c r="IG76" s="21"/>
      <c r="IH76" s="21"/>
      <c r="II76" s="21"/>
    </row>
    <row r="77" spans="1:243" s="20" customFormat="1" ht="15.75">
      <c r="A77" s="44">
        <v>10</v>
      </c>
      <c r="B77" s="42" t="s">
        <v>114</v>
      </c>
      <c r="C77" s="31"/>
      <c r="D77" s="59"/>
      <c r="E77" s="59"/>
      <c r="F77" s="59"/>
      <c r="G77" s="59"/>
      <c r="H77" s="59"/>
      <c r="I77" s="59"/>
      <c r="J77" s="59"/>
      <c r="K77" s="59"/>
      <c r="L77" s="59"/>
      <c r="M77" s="59"/>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IA77" s="20">
        <v>10</v>
      </c>
      <c r="IB77" s="20" t="s">
        <v>114</v>
      </c>
      <c r="IE77" s="21"/>
      <c r="IF77" s="21"/>
      <c r="IG77" s="21"/>
      <c r="IH77" s="21"/>
      <c r="II77" s="21"/>
    </row>
    <row r="78" spans="1:243" s="20" customFormat="1" ht="330.75">
      <c r="A78" s="44">
        <v>10.01</v>
      </c>
      <c r="B78" s="42" t="s">
        <v>115</v>
      </c>
      <c r="C78" s="31"/>
      <c r="D78" s="31">
        <v>207</v>
      </c>
      <c r="E78" s="43" t="s">
        <v>43</v>
      </c>
      <c r="F78" s="74">
        <v>415.74</v>
      </c>
      <c r="G78" s="64"/>
      <c r="H78" s="64"/>
      <c r="I78" s="65" t="s">
        <v>33</v>
      </c>
      <c r="J78" s="66">
        <f>IF(I78="Less(-)",-1,1)</f>
        <v>1</v>
      </c>
      <c r="K78" s="64" t="s">
        <v>34</v>
      </c>
      <c r="L78" s="64" t="s">
        <v>4</v>
      </c>
      <c r="M78" s="67"/>
      <c r="N78" s="68"/>
      <c r="O78" s="68"/>
      <c r="P78" s="69"/>
      <c r="Q78" s="68"/>
      <c r="R78" s="68"/>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70">
        <f>total_amount_ba($B$2,$D$2,D78,F78,J78,K78,M78)</f>
        <v>86058.18</v>
      </c>
      <c r="BB78" s="71">
        <f>BA78+SUM(N78:AZ78)</f>
        <v>86058.18</v>
      </c>
      <c r="BC78" s="72" t="str">
        <f>SpellNumber(L78,BB78)</f>
        <v>INR  Eighty Six Thousand  &amp;Fifty Eight  and Paise Eighteen Only</v>
      </c>
      <c r="IA78" s="20">
        <v>10.01</v>
      </c>
      <c r="IB78" s="20" t="s">
        <v>115</v>
      </c>
      <c r="ID78" s="20">
        <v>207</v>
      </c>
      <c r="IE78" s="21" t="s">
        <v>43</v>
      </c>
      <c r="IF78" s="21"/>
      <c r="IG78" s="21"/>
      <c r="IH78" s="21"/>
      <c r="II78" s="21"/>
    </row>
    <row r="79" spans="1:243" s="20" customFormat="1" ht="31.5">
      <c r="A79" s="44">
        <v>11</v>
      </c>
      <c r="B79" s="42" t="s">
        <v>116</v>
      </c>
      <c r="C79" s="31"/>
      <c r="D79" s="59"/>
      <c r="E79" s="59"/>
      <c r="F79" s="59"/>
      <c r="G79" s="59"/>
      <c r="H79" s="59"/>
      <c r="I79" s="59"/>
      <c r="J79" s="59"/>
      <c r="K79" s="59"/>
      <c r="L79" s="59"/>
      <c r="M79" s="59"/>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IA79" s="20">
        <v>11</v>
      </c>
      <c r="IB79" s="20" t="s">
        <v>116</v>
      </c>
      <c r="IE79" s="21"/>
      <c r="IF79" s="21"/>
      <c r="IG79" s="21"/>
      <c r="IH79" s="21"/>
      <c r="II79" s="21"/>
    </row>
    <row r="80" spans="1:243" s="20" customFormat="1" ht="94.5">
      <c r="A80" s="44">
        <v>11.01</v>
      </c>
      <c r="B80" s="42" t="s">
        <v>117</v>
      </c>
      <c r="C80" s="31"/>
      <c r="D80" s="59"/>
      <c r="E80" s="59"/>
      <c r="F80" s="59"/>
      <c r="G80" s="59"/>
      <c r="H80" s="59"/>
      <c r="I80" s="59"/>
      <c r="J80" s="59"/>
      <c r="K80" s="59"/>
      <c r="L80" s="59"/>
      <c r="M80" s="59"/>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IA80" s="20">
        <v>11.01</v>
      </c>
      <c r="IB80" s="20" t="s">
        <v>117</v>
      </c>
      <c r="IE80" s="21"/>
      <c r="IF80" s="21"/>
      <c r="IG80" s="21"/>
      <c r="IH80" s="21"/>
      <c r="II80" s="21"/>
    </row>
    <row r="81" spans="1:243" s="20" customFormat="1" ht="78.75">
      <c r="A81" s="44">
        <v>11.02</v>
      </c>
      <c r="B81" s="42" t="s">
        <v>118</v>
      </c>
      <c r="C81" s="31"/>
      <c r="D81" s="31">
        <v>19</v>
      </c>
      <c r="E81" s="43" t="s">
        <v>43</v>
      </c>
      <c r="F81" s="74">
        <v>103.24</v>
      </c>
      <c r="G81" s="64"/>
      <c r="H81" s="64"/>
      <c r="I81" s="65" t="s">
        <v>33</v>
      </c>
      <c r="J81" s="66">
        <f>IF(I81="Less(-)",-1,1)</f>
        <v>1</v>
      </c>
      <c r="K81" s="64" t="s">
        <v>34</v>
      </c>
      <c r="L81" s="64" t="s">
        <v>4</v>
      </c>
      <c r="M81" s="67"/>
      <c r="N81" s="68"/>
      <c r="O81" s="68"/>
      <c r="P81" s="69"/>
      <c r="Q81" s="68"/>
      <c r="R81" s="68"/>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70">
        <f>total_amount_ba($B$2,$D$2,D81,F81,J81,K81,M81)</f>
        <v>1961.56</v>
      </c>
      <c r="BB81" s="71">
        <f>BA81+SUM(N81:AZ81)</f>
        <v>1961.56</v>
      </c>
      <c r="BC81" s="72" t="str">
        <f>SpellNumber(L81,BB81)</f>
        <v>INR  One Thousand Nine Hundred &amp; Sixty One  and Paise Fifty Six Only</v>
      </c>
      <c r="IA81" s="20">
        <v>11.02</v>
      </c>
      <c r="IB81" s="20" t="s">
        <v>118</v>
      </c>
      <c r="ID81" s="20">
        <v>19</v>
      </c>
      <c r="IE81" s="21" t="s">
        <v>43</v>
      </c>
      <c r="IF81" s="21"/>
      <c r="IG81" s="21"/>
      <c r="IH81" s="21"/>
      <c r="II81" s="21"/>
    </row>
    <row r="82" spans="1:243" s="20" customFormat="1" ht="110.25">
      <c r="A82" s="44">
        <v>11.03</v>
      </c>
      <c r="B82" s="42" t="s">
        <v>119</v>
      </c>
      <c r="C82" s="31"/>
      <c r="D82" s="59"/>
      <c r="E82" s="59"/>
      <c r="F82" s="59"/>
      <c r="G82" s="59"/>
      <c r="H82" s="59"/>
      <c r="I82" s="59"/>
      <c r="J82" s="59"/>
      <c r="K82" s="59"/>
      <c r="L82" s="59"/>
      <c r="M82" s="59"/>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IA82" s="20">
        <v>11.03</v>
      </c>
      <c r="IB82" s="20" t="s">
        <v>119</v>
      </c>
      <c r="IE82" s="21"/>
      <c r="IF82" s="21"/>
      <c r="IG82" s="21"/>
      <c r="IH82" s="21"/>
      <c r="II82" s="21"/>
    </row>
    <row r="83" spans="1:243" s="20" customFormat="1" ht="42.75">
      <c r="A83" s="44">
        <v>11.04</v>
      </c>
      <c r="B83" s="42" t="s">
        <v>120</v>
      </c>
      <c r="C83" s="31"/>
      <c r="D83" s="31">
        <v>19</v>
      </c>
      <c r="E83" s="43" t="s">
        <v>43</v>
      </c>
      <c r="F83" s="74">
        <v>447.61</v>
      </c>
      <c r="G83" s="64"/>
      <c r="H83" s="64"/>
      <c r="I83" s="65" t="s">
        <v>33</v>
      </c>
      <c r="J83" s="66">
        <f>IF(I83="Less(-)",-1,1)</f>
        <v>1</v>
      </c>
      <c r="K83" s="64" t="s">
        <v>34</v>
      </c>
      <c r="L83" s="64" t="s">
        <v>4</v>
      </c>
      <c r="M83" s="67"/>
      <c r="N83" s="68"/>
      <c r="O83" s="68"/>
      <c r="P83" s="69"/>
      <c r="Q83" s="68"/>
      <c r="R83" s="68"/>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70">
        <f>total_amount_ba($B$2,$D$2,D83,F83,J83,K83,M83)</f>
        <v>8504.59</v>
      </c>
      <c r="BB83" s="71">
        <f>BA83+SUM(N83:AZ83)</f>
        <v>8504.59</v>
      </c>
      <c r="BC83" s="72" t="str">
        <f>SpellNumber(L83,BB83)</f>
        <v>INR  Eight Thousand Five Hundred &amp; Four  and Paise Fifty Nine Only</v>
      </c>
      <c r="IA83" s="20">
        <v>11.04</v>
      </c>
      <c r="IB83" s="20" t="s">
        <v>120</v>
      </c>
      <c r="ID83" s="20">
        <v>19</v>
      </c>
      <c r="IE83" s="21" t="s">
        <v>43</v>
      </c>
      <c r="IF83" s="21"/>
      <c r="IG83" s="21"/>
      <c r="IH83" s="21"/>
      <c r="II83" s="21"/>
    </row>
    <row r="84" spans="1:243" s="20" customFormat="1" ht="15.75">
      <c r="A84" s="44">
        <v>12</v>
      </c>
      <c r="B84" s="42" t="s">
        <v>121</v>
      </c>
      <c r="C84" s="31"/>
      <c r="D84" s="59"/>
      <c r="E84" s="59"/>
      <c r="F84" s="59"/>
      <c r="G84" s="59"/>
      <c r="H84" s="59"/>
      <c r="I84" s="59"/>
      <c r="J84" s="59"/>
      <c r="K84" s="59"/>
      <c r="L84" s="59"/>
      <c r="M84" s="59"/>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IA84" s="20">
        <v>12</v>
      </c>
      <c r="IB84" s="20" t="s">
        <v>121</v>
      </c>
      <c r="IE84" s="21"/>
      <c r="IF84" s="21"/>
      <c r="IG84" s="21"/>
      <c r="IH84" s="21"/>
      <c r="II84" s="21"/>
    </row>
    <row r="85" spans="1:243" s="20" customFormat="1" ht="141.75" customHeight="1">
      <c r="A85" s="44">
        <v>12.01</v>
      </c>
      <c r="B85" s="42" t="s">
        <v>122</v>
      </c>
      <c r="C85" s="31"/>
      <c r="D85" s="31">
        <v>19</v>
      </c>
      <c r="E85" s="43" t="s">
        <v>123</v>
      </c>
      <c r="F85" s="74">
        <v>872.51</v>
      </c>
      <c r="G85" s="64"/>
      <c r="H85" s="64"/>
      <c r="I85" s="65" t="s">
        <v>33</v>
      </c>
      <c r="J85" s="66">
        <f>IF(I85="Less(-)",-1,1)</f>
        <v>1</v>
      </c>
      <c r="K85" s="64" t="s">
        <v>34</v>
      </c>
      <c r="L85" s="64" t="s">
        <v>4</v>
      </c>
      <c r="M85" s="67"/>
      <c r="N85" s="68"/>
      <c r="O85" s="68"/>
      <c r="P85" s="69"/>
      <c r="Q85" s="68"/>
      <c r="R85" s="68"/>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70">
        <f>total_amount_ba($B$2,$D$2,D85,F85,J85,K85,M85)</f>
        <v>16577.69</v>
      </c>
      <c r="BB85" s="71">
        <f>BA85+SUM(N85:AZ85)</f>
        <v>16577.69</v>
      </c>
      <c r="BC85" s="72" t="str">
        <f>SpellNumber(L85,BB85)</f>
        <v>INR  Sixteen Thousand Five Hundred &amp; Seventy Seven  and Paise Sixty Nine Only</v>
      </c>
      <c r="IA85" s="20">
        <v>12.01</v>
      </c>
      <c r="IB85" s="20" t="s">
        <v>122</v>
      </c>
      <c r="ID85" s="20">
        <v>19</v>
      </c>
      <c r="IE85" s="21" t="s">
        <v>123</v>
      </c>
      <c r="IF85" s="21"/>
      <c r="IG85" s="21"/>
      <c r="IH85" s="21"/>
      <c r="II85" s="21"/>
    </row>
    <row r="86" spans="1:55" ht="57">
      <c r="A86" s="81" t="s">
        <v>35</v>
      </c>
      <c r="B86" s="36"/>
      <c r="C86" s="37"/>
      <c r="D86" s="61"/>
      <c r="E86" s="61"/>
      <c r="F86" s="61"/>
      <c r="G86" s="32"/>
      <c r="H86" s="38"/>
      <c r="I86" s="38"/>
      <c r="J86" s="38"/>
      <c r="K86" s="38"/>
      <c r="L86" s="39"/>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62">
        <f>SUM(BA13:BA85)</f>
        <v>185475.08</v>
      </c>
      <c r="BB86" s="62">
        <f>SUM(BB13:BB85)</f>
        <v>185475.08</v>
      </c>
      <c r="BC86" s="63" t="str">
        <f>SpellNumber($E$2,BB86)</f>
        <v>INR  One Lakh Eighty Five Thousand Four Hundred &amp; Seventy Five  and Paise Eight Only</v>
      </c>
    </row>
    <row r="87" spans="1:55" ht="46.5" customHeight="1">
      <c r="A87" s="82" t="s">
        <v>36</v>
      </c>
      <c r="B87" s="23"/>
      <c r="C87" s="24"/>
      <c r="D87" s="53"/>
      <c r="E87" s="54" t="s">
        <v>45</v>
      </c>
      <c r="F87" s="55"/>
      <c r="G87" s="25"/>
      <c r="H87" s="26"/>
      <c r="I87" s="26"/>
      <c r="J87" s="26"/>
      <c r="K87" s="27"/>
      <c r="L87" s="28"/>
      <c r="M87" s="29"/>
      <c r="N87" s="30"/>
      <c r="O87" s="20"/>
      <c r="P87" s="20"/>
      <c r="Q87" s="20"/>
      <c r="R87" s="20"/>
      <c r="S87" s="2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40">
        <f>IF(ISBLANK(F87),0,IF(E87="Excess (+)",ROUND(BA86+(BA86*F87),2),IF(E87="Less (-)",ROUND(BA86+(BA86*F87*(-1)),2),IF(E87="At Par",BA86,0))))</f>
        <v>0</v>
      </c>
      <c r="BB87" s="41">
        <f>ROUND(BA87,0)</f>
        <v>0</v>
      </c>
      <c r="BC87" s="33" t="str">
        <f>SpellNumber($E$2,BB87)</f>
        <v>INR Zero Only</v>
      </c>
    </row>
    <row r="88" spans="1:55" ht="45.75" customHeight="1">
      <c r="A88" s="83" t="s">
        <v>37</v>
      </c>
      <c r="B88" s="22"/>
      <c r="C88" s="45" t="str">
        <f>SpellNumber($E$2,BB87)</f>
        <v>INR Zero Only</v>
      </c>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row>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3" ht="15"/>
    <row r="2064" ht="15"/>
    <row r="2065" ht="15"/>
    <row r="2066" ht="15"/>
    <row r="2067" ht="15"/>
    <row r="2068" ht="15"/>
    <row r="2069" ht="15"/>
    <row r="2070" ht="15"/>
    <row r="2071" ht="15"/>
    <row r="2072" ht="15"/>
    <row r="2073" ht="15"/>
    <row r="2074" ht="15"/>
    <row r="2075" ht="15"/>
    <row r="2076" ht="15"/>
  </sheetData>
  <sheetProtection password="8F23" sheet="1"/>
  <mergeCells count="47">
    <mergeCell ref="D84:BC84"/>
    <mergeCell ref="D73:BC73"/>
    <mergeCell ref="D75:BC75"/>
    <mergeCell ref="D77:BC77"/>
    <mergeCell ref="D79:BC79"/>
    <mergeCell ref="D80:BC80"/>
    <mergeCell ref="D82:BC82"/>
    <mergeCell ref="D62:BC62"/>
    <mergeCell ref="D64:BC64"/>
    <mergeCell ref="D68:BC68"/>
    <mergeCell ref="D69:BC69"/>
    <mergeCell ref="D71:BC71"/>
    <mergeCell ref="D72:BC72"/>
    <mergeCell ref="D52:BC52"/>
    <mergeCell ref="D50:BC50"/>
    <mergeCell ref="D55:BC55"/>
    <mergeCell ref="D58:BC58"/>
    <mergeCell ref="D57:BC57"/>
    <mergeCell ref="D61:BC61"/>
    <mergeCell ref="D39:BC39"/>
    <mergeCell ref="D42:BC42"/>
    <mergeCell ref="D41:BC41"/>
    <mergeCell ref="D45:BC45"/>
    <mergeCell ref="D44:BC44"/>
    <mergeCell ref="D47:BC47"/>
    <mergeCell ref="D26:BC26"/>
    <mergeCell ref="D28:BC28"/>
    <mergeCell ref="D32:BC32"/>
    <mergeCell ref="D35:BC35"/>
    <mergeCell ref="D36:BC36"/>
    <mergeCell ref="D37:BC37"/>
    <mergeCell ref="D16:BC16"/>
    <mergeCell ref="D17:BC17"/>
    <mergeCell ref="D19:BC19"/>
    <mergeCell ref="D20:BC20"/>
    <mergeCell ref="D22:BC22"/>
    <mergeCell ref="D24:BC24"/>
    <mergeCell ref="C88:BC88"/>
    <mergeCell ref="A1:L1"/>
    <mergeCell ref="A4:BC4"/>
    <mergeCell ref="A5:BC5"/>
    <mergeCell ref="A6:BC6"/>
    <mergeCell ref="A7:BC7"/>
    <mergeCell ref="A9:BC9"/>
    <mergeCell ref="D13:BC13"/>
    <mergeCell ref="B8:BC8"/>
    <mergeCell ref="D15:BC1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7">
      <formula1>IF(E87="Select",-1,IF(E87="At Par",0,0))</formula1>
      <formula2>IF(E87="Select",-1,IF(E87="At Par",0,0.99))</formula2>
    </dataValidation>
    <dataValidation type="list" allowBlank="1" showErrorMessage="1" sqref="E8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7">
      <formula1>0</formula1>
      <formula2>IF(#REF!&lt;&gt;"Select",99.9,0)</formula2>
    </dataValidation>
    <dataValidation allowBlank="1" showInputMessage="1" showErrorMessage="1" promptTitle="Units" prompt="Please enter Units in text" sqref="D14:E14 D18:E18 D21:E21 D23:E23 D25:E25 D27:E27 D29:E31 D33:E34 D38:E38 D40:E40 D43:E43 D46:E46 D51:E51 D48:E49 D53:E54 D56:E56 D59:E60 D63:E63 D65:E67 D70:E70 D74:E74 D76:E76 D78:E78 D81:E81 D83:E83 D85:E85">
      <formula1>0</formula1>
      <formula2>0</formula2>
    </dataValidation>
    <dataValidation type="decimal" allowBlank="1" showInputMessage="1" showErrorMessage="1" promptTitle="Quantity" prompt="Please enter the Quantity for this item. " errorTitle="Invalid Entry" error="Only Numeric Values are allowed. " sqref="F14 F18 F21 F23 F25 F27 F29:F31 F33:F34 F38 F40 F43 F46 F51 F48:F49 F53:F54 F56 F59:F60 F63 F65:F67 F70 F74 F76 F78 F81 F83 F85">
      <formula1>0</formula1>
      <formula2>999999999999999</formula2>
    </dataValidation>
    <dataValidation type="list" allowBlank="1" showErrorMessage="1" sqref="D13 K14 D15:D17 K18 D19:D20 K21 D22 K23 D24 K25 D26 K27 D28 K29:K31 D32 K33:K34 D35:D37 K38 D39 D41:D42 K40 D44:D45 K43 K46 D47 D52 D50 K48:K49 K51 K53:K54 D55 D57:D58 K56 K59:K60 D61:D62 K63 D64 K65:K67 D68:D69 K70 D71:D73 K74 D75 K76 D77 K78 D79:D80 K81 D82 K83 K85 D8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8:H18 G21:H21 G23:H23 G25:H25 G27:H27 G29:H31 G33:H34 G38:H38 G40:H40 G43:H43 G46:H46 G51:H51 G48:H49 G53:H54 G56:H56 G59:H60 G63:H63 G65:H67 G70:H70 G74:H74 G76:H76 G78:H78 G81:H81 G83:H83 G85:H85">
      <formula1>0</formula1>
      <formula2>999999999999999</formula2>
    </dataValidation>
    <dataValidation allowBlank="1" showInputMessage="1" showErrorMessage="1" promptTitle="Addition / Deduction" prompt="Please Choose the correct One" sqref="J14 J18 J21 J23 J25 J27 J29:J31 J33:J34 J38 J40 J43 J46 J51 J48:J49 J53:J54 J56 J59:J60 J63 J65:J67 J70 J74 J76 J78 J81 J83 J85">
      <formula1>0</formula1>
      <formula2>0</formula2>
    </dataValidation>
    <dataValidation type="list" showErrorMessage="1" sqref="I14 I18 I21 I23 I25 I27 I29:I31 I33:I34 I38 I40 I43 I46 I51 I48:I49 I53:I54 I56 I59:I60 I63 I65:I67 I70 I74 I76 I78 I81 I83 I8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8:O18 N21:O21 N23:O23 N25:O25 N27:O27 N29:O31 N33:O34 N38:O38 N40:O40 N43:O43 N46:O46 N51:O51 N48:O49 N53:O54 N56:O56 N59:O60 N63:O63 N65:O67 N70:O70 N74:O74 N76:O76 N78:O78 N81:O81 N83:O83 N85:O8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8 R21 R23 R25 R27 R29:R31 R33:R34 R38 R40 R43 R46 R51 R48:R49 R53:R54 R56 R59:R60 R63 R65:R67 R70 R74 R76 R78 R81 R83 R8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8 Q21 Q23 Q25 Q27 Q29:Q31 Q33:Q34 Q38 Q40 Q43 Q46 Q51 Q48:Q49 Q53:Q54 Q56 Q59:Q60 Q63 Q65:Q67 Q70 Q74 Q76 Q78 Q81 Q83 Q8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8 M21 M23 M25 M27 M29:M31 M33:M34 M38 M40 M43 M46 M51 M48:M49 M53:M54 M56 M59:M60 M63 M65:M67 M70 M74 M76 M78 M81 M83 M85">
      <formula1>0</formula1>
      <formula2>999999999999999</formula2>
    </dataValidation>
    <dataValidation type="list" allowBlank="1" showInputMessage="1" showErrorMessage="1" sqref="L8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5 L8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85">
      <formula1>0</formula1>
      <formula2>0</formula2>
    </dataValidation>
    <dataValidation type="decimal" allowBlank="1" showErrorMessage="1" errorTitle="Invalid Entry" error="Only Numeric Values are allowed. " sqref="A13:A85">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51" t="s">
        <v>38</v>
      </c>
      <c r="F6" s="51"/>
      <c r="G6" s="51"/>
      <c r="H6" s="51"/>
      <c r="I6" s="51"/>
      <c r="J6" s="51"/>
      <c r="K6" s="51"/>
    </row>
    <row r="7" spans="5:11" ht="14.25">
      <c r="E7" s="52"/>
      <c r="F7" s="52"/>
      <c r="G7" s="52"/>
      <c r="H7" s="52"/>
      <c r="I7" s="52"/>
      <c r="J7" s="52"/>
      <c r="K7" s="52"/>
    </row>
    <row r="8" spans="5:11" ht="14.25">
      <c r="E8" s="52"/>
      <c r="F8" s="52"/>
      <c r="G8" s="52"/>
      <c r="H8" s="52"/>
      <c r="I8" s="52"/>
      <c r="J8" s="52"/>
      <c r="K8" s="52"/>
    </row>
    <row r="9" spans="5:11" ht="14.25">
      <c r="E9" s="52"/>
      <c r="F9" s="52"/>
      <c r="G9" s="52"/>
      <c r="H9" s="52"/>
      <c r="I9" s="52"/>
      <c r="J9" s="52"/>
      <c r="K9" s="52"/>
    </row>
    <row r="10" spans="5:11" ht="14.25">
      <c r="E10" s="52"/>
      <c r="F10" s="52"/>
      <c r="G10" s="52"/>
      <c r="H10" s="52"/>
      <c r="I10" s="52"/>
      <c r="J10" s="52"/>
      <c r="K10" s="52"/>
    </row>
    <row r="11" spans="5:11" ht="14.25">
      <c r="E11" s="52"/>
      <c r="F11" s="52"/>
      <c r="G11" s="52"/>
      <c r="H11" s="52"/>
      <c r="I11" s="52"/>
      <c r="J11" s="52"/>
      <c r="K11" s="52"/>
    </row>
    <row r="12" spans="5:11" ht="14.25">
      <c r="E12" s="52"/>
      <c r="F12" s="52"/>
      <c r="G12" s="52"/>
      <c r="H12" s="52"/>
      <c r="I12" s="52"/>
      <c r="J12" s="52"/>
      <c r="K12" s="52"/>
    </row>
    <row r="13" spans="5:11" ht="14.25">
      <c r="E13" s="52"/>
      <c r="F13" s="52"/>
      <c r="G13" s="52"/>
      <c r="H13" s="52"/>
      <c r="I13" s="52"/>
      <c r="J13" s="52"/>
      <c r="K13" s="52"/>
    </row>
    <row r="14" spans="5:11" ht="14.25">
      <c r="E14" s="52"/>
      <c r="F14" s="52"/>
      <c r="G14" s="52"/>
      <c r="H14" s="52"/>
      <c r="I14" s="52"/>
      <c r="J14" s="52"/>
      <c r="K14" s="5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2022-10-14T06:54:51Z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