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<sst xmlns="http://schemas.openxmlformats.org/spreadsheetml/2006/main" count="331" uniqueCount="117">
  <si>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</si>
  <si>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</si>
  <si>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</si>
  <si>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</si>
  <si>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</si>
  <si>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</si>
  <si>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</si>
  <si>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</si>
  <si>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</si>
  <si>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</si>
  <si>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</si>
  <si>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</si>
  <si>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</si>
  <si>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</si>
  <si>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</si>
  <si>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</si>
  <si>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</si>
  <si>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</si>
  <si>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</si>
  <si>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</si>
  <si>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</si>
  <si>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</si>
  <si>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</si>
  <si>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</si>
  <si>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</si>
  <si>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</si>
  <si>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</si>
  <si>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</si>
  <si>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</si>
  <si>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</si>
  <si>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</si>
  <si>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</si>
  <si>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</si>
  <si>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</si>
  <si>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</si>
  <si>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</si>
  <si>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</si>
  <si>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</si>
  <si>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</si>
  <si>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</si>
  <si>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</si>
  <si>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</si>
  <si>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</si>
  <si>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</si>
  <si>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</si>
  <si>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</si>
  <si>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</si>
  <si>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</si>
  <si>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</si>
  <si>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</si>
  <si>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</si>
  <si>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</si>
  <si>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</si>
  <si>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</si>
  <si>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</si>
  <si>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Rewiring for twin control light point with 1.5 sq.mm FRLS PVC insulated copper conductor single core cable and 1.5 sq.mm FRLS PVC insulated copper conductor single core cable as earth wire in existing surface/ recessed steel/PVC conduit including dismantling as required.</t>
  </si>
  <si>
    <t>Supplying and fixing following piano type switch/ socket on the existing switch box/ cover including connections etc. as required.</t>
  </si>
  <si>
    <t>2 way 5/6 A switch</t>
  </si>
  <si>
    <t>Supplying and fixing 3 pin, 5 A ceiling rose on the existing junction box/ wooden block including connections etc. as required.</t>
  </si>
  <si>
    <t>S &amp; F of following rating &amp; poles 240 volts 'C' curve 10 kA MCB  in the existing MCB DB complete with connection, testing &amp; commissioning etc as reqd.</t>
  </si>
  <si>
    <t>Single Pole (5A to 32A)</t>
  </si>
  <si>
    <t>Providing and fixing  6 SWG dia. GI wire on surface  or in recess for loop earthing alongwith the existing surface / recessed conduit / submain wiring / cable as required.</t>
  </si>
  <si>
    <t xml:space="preserve">Laying of one no. PVC insulated and PVC sheathed /XLPE power cable of 1.1kV grade  direct in ground including excavation, sand cushioning, protective covering and refilling the trench etc. as reqd. </t>
  </si>
  <si>
    <t>Upto 35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</si>
  <si>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</si>
  <si>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</si>
  <si>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Supplying and making indoor end termination with brass compression gland and aluminium lugs for following size of PVC insulated and PVC sheathed/XLPE aluminium conductor cable of 1.1kV grade as reqd.</t>
  </si>
  <si>
    <t>2x6 sqmm(19mm)</t>
  </si>
  <si>
    <t>Supplying and fixing of 32 mm dia X 2.00 metres long G.I. pipe (medium class) bracket for mounting of fluorescent / HPMV / HPSV street light fitting on pole/wall including bending the pipe to the required shape, 2 nos 40 mm X 3 mm flat iron clamps with nuts, bolts and washer, painting the flat iron with primer and finish paint etc. as required</t>
  </si>
  <si>
    <t>Dismentling of cross arm / street light bracket/street light fitting from street light pole complete and depositing in the department store as required.</t>
  </si>
  <si>
    <t>Fixing cross arm / street light bracket/street light fitting  with MS clamps GI bolts with washer as required.</t>
  </si>
  <si>
    <t>Supplying and fixing  wood box of following sizes (nominal size) on surface or in recess with suitable size of phenolic laminated sheet cover in front  etc as required.</t>
  </si>
  <si>
    <t>100 mm x 100 mm</t>
  </si>
  <si>
    <t>Providing, laying and fixing following dia G.I. pipe (medium class) in ground complete with G.I. fittings including trenching (75 cm deep) and re-filling etc as required</t>
  </si>
  <si>
    <t>40mm dia</t>
  </si>
  <si>
    <t>Supplying &amp; fixing  3mm (1/8") thick phenolic laminated sheet on existing board with brass screw &amp; cup washer etc. as required.</t>
  </si>
  <si>
    <t>Supplying  of one no. XLPE cable aluminium conductor steel armoured cable of  size  2x6sqmm, grade 1.1kV as per IS:7098 (Part-I)  as reqd complete</t>
  </si>
  <si>
    <t>Supplying and drawing of  following sizes of FRLSH PVC insulated copper conductor, 3 core round cable of following size  in the existing surface/ recessed steel/ PVC conduit as required.</t>
  </si>
  <si>
    <t>1.5 Sq.mm</t>
  </si>
  <si>
    <t>S/F testing commissioning of street light  Luminures.ENDURA CITYLITE PLAT INUM PLUS 35W LED   Energy saving and environmental friendly long life LED street light made up of pressure die cast aluminium housing with high power LED as lighting source and lens embedded PC cover having IP65 protection and Impact resistance of IK07 with 10KV Built-in Surge Protection Device.,make:havells or its equvalent, on the existing street light pole complete as required.</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</si>
  <si>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</si>
  <si>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Digging cable trench/lifting brick/s and cable for locating fault and refilling the trench, ramming &amp; making good the same as reqd.</t>
  </si>
  <si>
    <t>Dismentling and refixing brass compression type gland up to 35 sq. mm. cable</t>
  </si>
  <si>
    <t>Name of Work: Providing additional street light fittings in the New Type-III lanes (7no's ) H.No. 341 to 3074 at IIT Kanpur.</t>
  </si>
  <si>
    <t>Tender Inviting Authority: Executive Engineer (Elect. &amp; AC)</t>
  </si>
  <si>
    <t>Contract No:  59/IWD/ED/391</t>
  </si>
  <si>
    <t>Point</t>
  </si>
  <si>
    <t>Each</t>
  </si>
  <si>
    <t>Mtr.</t>
  </si>
  <si>
    <t>Nos.</t>
  </si>
  <si>
    <t>Sqcm</t>
  </si>
  <si>
    <t>Mtrs.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</si>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</sst>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0" applyFont="1" applyFill="1" applyBorder="1" applyAlignment="1">
      <alignment horizontal="center" vertical="top" wrapText="1"/>
    </xf>
    <xf numFmtId="0" fontId="15" fillId="0" borderId="13" xfId="0" applyFont="1" applyFill="1" applyBorder="1" applyAlignment="1">
      <alignment horizontal="justify" vertical="top" wrapText="1"/>
    </xf>
    <xf numFmtId="0" fontId="15" fillId="0" borderId="13" xfId="0" applyFont="1" applyFill="1" applyBorder="1" applyAlignment="1">
      <alignment horizontal="center" vertical="top"/>
    </xf>
    <xf numFmtId="1" fontId="15" fillId="0" borderId="13" xfId="0" applyNumberFormat="1" applyFont="1" applyFill="1" applyBorder="1" applyAlignment="1">
      <alignment horizontal="center" vertical="center" wrapText="1"/>
    </xf>
    <xf numFmtId="2" fontId="15" fillId="0" borderId="13" xfId="0" applyNumberFormat="1" applyFont="1" applyFill="1" applyBorder="1" applyAlignment="1">
      <alignment horizontal="center" vertical="top" wrapText="1"/>
    </xf>
    <xf numFmtId="2" fontId="15" fillId="0" borderId="13" xfId="0" applyNumberFormat="1" applyFont="1" applyFill="1" applyBorder="1" applyAlignment="1">
      <alignment horizontal="center" vertical="top"/>
    </xf>
    <xf numFmtId="0" fontId="70" fillId="0" borderId="13" xfId="58" applyNumberFormat="1" applyFont="1" applyFill="1" applyBorder="1" applyAlignment="1">
      <alignment horizontal="left" vertical="top" wrapText="1" readingOrder="1"/>
      <protection/>
    </xf>
    <xf numFmtId="2" fontId="15" fillId="0" borderId="13" xfId="0" applyNumberFormat="1" applyFont="1" applyFill="1" applyBorder="1" applyAlignment="1">
      <alignment horizontal="justify" vertical="top" wrapText="1"/>
    </xf>
    <xf numFmtId="1" fontId="15" fillId="0" borderId="13" xfId="0"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6"/>
  <sheetViews>
    <sheetView showGridLines="0" zoomScale="73" zoomScaleNormal="73" zoomScalePageLayoutView="0" workbookViewId="0" topLeftCell="A38">
      <selection activeCell="M13" sqref="M13"/>
    </sheetView>
  </sheetViews>
  <sheetFormatPr defaultColWidth="9.140625" defaultRowHeight="15"/>
  <cols>
    <col min="1" max="1" width="15.421875" style="51" customWidth="1"/>
    <col min="2" max="2" width="47.8515625" style="51" customWidth="1"/>
    <col min="3" max="3" width="23.14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84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83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85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5" customFormat="1" ht="82.5">
      <c r="A13" s="62">
        <v>1</v>
      </c>
      <c r="B13" s="63" t="s">
        <v>55</v>
      </c>
      <c r="C13" s="68" t="s">
        <v>35</v>
      </c>
      <c r="D13" s="66">
        <v>10</v>
      </c>
      <c r="E13" s="66" t="s">
        <v>86</v>
      </c>
      <c r="F13" s="61">
        <v>100</v>
      </c>
      <c r="G13" s="27"/>
      <c r="H13" s="21"/>
      <c r="I13" s="19" t="s">
        <v>38</v>
      </c>
      <c r="J13" s="22">
        <f>IF(I13="Less(-)",-1,1)</f>
        <v>1</v>
      </c>
      <c r="K13" s="23" t="s">
        <v>48</v>
      </c>
      <c r="L13" s="23" t="s">
        <v>7</v>
      </c>
      <c r="M13" s="60"/>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v>
      </c>
      <c r="IF13" s="26" t="s">
        <v>34</v>
      </c>
      <c r="IG13" s="26" t="s">
        <v>35</v>
      </c>
      <c r="IH13" s="26">
        <v>10</v>
      </c>
      <c r="II13" s="26" t="s">
        <v>36</v>
      </c>
    </row>
    <row r="14" spans="1:243" s="25" customFormat="1" ht="41.25">
      <c r="A14" s="62">
        <v>2</v>
      </c>
      <c r="B14" s="63" t="s">
        <v>56</v>
      </c>
      <c r="C14" s="68" t="s">
        <v>41</v>
      </c>
      <c r="D14" s="66"/>
      <c r="E14" s="66"/>
      <c r="F14" s="61"/>
      <c r="G14" s="27"/>
      <c r="H14" s="21"/>
      <c r="I14" s="19"/>
      <c r="J14" s="22"/>
      <c r="K14" s="23"/>
      <c r="L14" s="23"/>
      <c r="M14" s="20"/>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c r="BB14" s="58"/>
      <c r="BC14" s="24"/>
      <c r="IE14" s="26">
        <v>1.01</v>
      </c>
      <c r="IF14" s="26" t="s">
        <v>39</v>
      </c>
      <c r="IG14" s="26" t="s">
        <v>35</v>
      </c>
      <c r="IH14" s="26">
        <v>123.223</v>
      </c>
      <c r="II14" s="26" t="s">
        <v>37</v>
      </c>
    </row>
    <row r="15" spans="1:243" s="25" customFormat="1" ht="35.25" customHeight="1">
      <c r="A15" s="62">
        <v>2.1</v>
      </c>
      <c r="B15" s="63" t="s">
        <v>57</v>
      </c>
      <c r="C15" s="68" t="s">
        <v>42</v>
      </c>
      <c r="D15" s="66">
        <v>10</v>
      </c>
      <c r="E15" s="66" t="s">
        <v>87</v>
      </c>
      <c r="F15" s="61">
        <v>100</v>
      </c>
      <c r="G15" s="27"/>
      <c r="H15" s="27"/>
      <c r="I15" s="19" t="s">
        <v>38</v>
      </c>
      <c r="J15" s="22">
        <f>IF(I15="Less(-)",-1,1)</f>
        <v>1</v>
      </c>
      <c r="K15" s="23" t="s">
        <v>48</v>
      </c>
      <c r="L15" s="23" t="s">
        <v>7</v>
      </c>
      <c r="M15" s="60"/>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aca="true" t="shared" si="0" ref="BA15:BA23">total_amount_ba($B$2,$D$2,D15,F15,J15,K15,M15)</f>
        <v>0</v>
      </c>
      <c r="BB15" s="58">
        <f aca="true" t="shared" si="1" ref="BB15:BB23">BA15+SUM(N15:AZ15)</f>
        <v>0</v>
      </c>
      <c r="BC15" s="24" t="str">
        <f aca="true" t="shared" si="2" ref="BC15:BC23">SpellNumber(L15,BB15)</f>
        <v>INR Zero Only</v>
      </c>
      <c r="IE15" s="26">
        <v>1.02</v>
      </c>
      <c r="IF15" s="26" t="s">
        <v>40</v>
      </c>
      <c r="IG15" s="26" t="s">
        <v>41</v>
      </c>
      <c r="IH15" s="26">
        <v>213</v>
      </c>
      <c r="II15" s="26" t="s">
        <v>37</v>
      </c>
    </row>
    <row r="16" spans="1:243" s="25" customFormat="1" ht="51" customHeight="1">
      <c r="A16" s="62">
        <v>3</v>
      </c>
      <c r="B16" s="63" t="s">
        <v>58</v>
      </c>
      <c r="C16" s="68" t="s">
        <v>44</v>
      </c>
      <c r="D16" s="66">
        <v>10</v>
      </c>
      <c r="E16" s="66" t="s">
        <v>87</v>
      </c>
      <c r="F16" s="61">
        <v>10</v>
      </c>
      <c r="G16" s="27"/>
      <c r="H16" s="27"/>
      <c r="I16" s="19" t="s">
        <v>38</v>
      </c>
      <c r="J16" s="22">
        <f>IF(I16="Less(-)",-1,1)</f>
        <v>1</v>
      </c>
      <c r="K16" s="23" t="s">
        <v>48</v>
      </c>
      <c r="L16" s="23" t="s">
        <v>7</v>
      </c>
      <c r="M16" s="60"/>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0"/>
        <v>0</v>
      </c>
      <c r="BB16" s="58">
        <f t="shared" si="1"/>
        <v>0</v>
      </c>
      <c r="BC16" s="24" t="str">
        <f t="shared" si="2"/>
        <v>INR Zero Only</v>
      </c>
      <c r="IE16" s="26">
        <v>2</v>
      </c>
      <c r="IF16" s="26" t="s">
        <v>34</v>
      </c>
      <c r="IG16" s="26" t="s">
        <v>42</v>
      </c>
      <c r="IH16" s="26">
        <v>10</v>
      </c>
      <c r="II16" s="26" t="s">
        <v>37</v>
      </c>
    </row>
    <row r="17" spans="1:243" s="25" customFormat="1" ht="48" customHeight="1">
      <c r="A17" s="62">
        <v>4</v>
      </c>
      <c r="B17" s="63" t="s">
        <v>59</v>
      </c>
      <c r="C17" s="68" t="s">
        <v>45</v>
      </c>
      <c r="D17" s="66"/>
      <c r="E17" s="66"/>
      <c r="F17" s="61"/>
      <c r="G17" s="27"/>
      <c r="H17" s="21"/>
      <c r="I17" s="19"/>
      <c r="J17" s="22"/>
      <c r="K17" s="23"/>
      <c r="L17" s="23"/>
      <c r="M17" s="20"/>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c r="BB17" s="58"/>
      <c r="BC17" s="24"/>
      <c r="IE17" s="26">
        <v>3</v>
      </c>
      <c r="IF17" s="26" t="s">
        <v>43</v>
      </c>
      <c r="IG17" s="26" t="s">
        <v>44</v>
      </c>
      <c r="IH17" s="26">
        <v>10</v>
      </c>
      <c r="II17" s="26" t="s">
        <v>37</v>
      </c>
    </row>
    <row r="18" spans="1:243" s="25" customFormat="1" ht="27" customHeight="1">
      <c r="A18" s="62">
        <v>4.1</v>
      </c>
      <c r="B18" s="63" t="s">
        <v>60</v>
      </c>
      <c r="C18" s="68" t="s">
        <v>92</v>
      </c>
      <c r="D18" s="66">
        <v>20</v>
      </c>
      <c r="E18" s="66" t="s">
        <v>87</v>
      </c>
      <c r="F18" s="61">
        <v>10</v>
      </c>
      <c r="G18" s="27"/>
      <c r="H18" s="27"/>
      <c r="I18" s="19" t="s">
        <v>38</v>
      </c>
      <c r="J18" s="22">
        <f>IF(I18="Less(-)",-1,1)</f>
        <v>1</v>
      </c>
      <c r="K18" s="23" t="s">
        <v>48</v>
      </c>
      <c r="L18" s="23" t="s">
        <v>7</v>
      </c>
      <c r="M18" s="60"/>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8">
        <f t="shared" si="0"/>
        <v>0</v>
      </c>
      <c r="BB18" s="58">
        <f t="shared" si="1"/>
        <v>0</v>
      </c>
      <c r="BC18" s="24" t="str">
        <f t="shared" si="2"/>
        <v>INR Zero Only</v>
      </c>
      <c r="IE18" s="26">
        <v>1.01</v>
      </c>
      <c r="IF18" s="26" t="s">
        <v>39</v>
      </c>
      <c r="IG18" s="26" t="s">
        <v>35</v>
      </c>
      <c r="IH18" s="26">
        <v>123.223</v>
      </c>
      <c r="II18" s="26" t="s">
        <v>37</v>
      </c>
    </row>
    <row r="19" spans="1:243" s="25" customFormat="1" ht="41.25">
      <c r="A19" s="62">
        <v>5</v>
      </c>
      <c r="B19" s="63" t="s">
        <v>61</v>
      </c>
      <c r="C19" s="68" t="s">
        <v>93</v>
      </c>
      <c r="D19" s="66">
        <v>10</v>
      </c>
      <c r="E19" s="66" t="s">
        <v>88</v>
      </c>
      <c r="F19" s="61">
        <v>10</v>
      </c>
      <c r="G19" s="27"/>
      <c r="H19" s="27"/>
      <c r="I19" s="19" t="s">
        <v>38</v>
      </c>
      <c r="J19" s="22">
        <f>IF(I19="Less(-)",-1,1)</f>
        <v>1</v>
      </c>
      <c r="K19" s="23" t="s">
        <v>48</v>
      </c>
      <c r="L19" s="23" t="s">
        <v>7</v>
      </c>
      <c r="M19" s="60"/>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2"/>
      <c r="AV19" s="31"/>
      <c r="AW19" s="31"/>
      <c r="AX19" s="31"/>
      <c r="AY19" s="31"/>
      <c r="AZ19" s="31"/>
      <c r="BA19" s="58">
        <f t="shared" si="0"/>
        <v>0</v>
      </c>
      <c r="BB19" s="58">
        <f t="shared" si="1"/>
        <v>0</v>
      </c>
      <c r="BC19" s="24" t="str">
        <f t="shared" si="2"/>
        <v>INR Zero Only</v>
      </c>
      <c r="IE19" s="26">
        <v>1.02</v>
      </c>
      <c r="IF19" s="26" t="s">
        <v>40</v>
      </c>
      <c r="IG19" s="26" t="s">
        <v>41</v>
      </c>
      <c r="IH19" s="26">
        <v>213</v>
      </c>
      <c r="II19" s="26" t="s">
        <v>37</v>
      </c>
    </row>
    <row r="20" spans="1:243" s="25" customFormat="1" ht="54.75">
      <c r="A20" s="62">
        <v>6</v>
      </c>
      <c r="B20" s="63" t="s">
        <v>62</v>
      </c>
      <c r="C20" s="68" t="s">
        <v>94</v>
      </c>
      <c r="D20" s="67"/>
      <c r="E20" s="67"/>
      <c r="F20" s="61"/>
      <c r="G20" s="27"/>
      <c r="H20" s="21"/>
      <c r="I20" s="19"/>
      <c r="J20" s="22"/>
      <c r="K20" s="23"/>
      <c r="L20" s="23"/>
      <c r="M20" s="20"/>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c r="BB20" s="58"/>
      <c r="BC20" s="24"/>
      <c r="IE20" s="26">
        <v>2</v>
      </c>
      <c r="IF20" s="26" t="s">
        <v>34</v>
      </c>
      <c r="IG20" s="26" t="s">
        <v>42</v>
      </c>
      <c r="IH20" s="26">
        <v>10</v>
      </c>
      <c r="II20" s="26" t="s">
        <v>37</v>
      </c>
    </row>
    <row r="21" spans="1:243" s="25" customFormat="1" ht="22.5" customHeight="1">
      <c r="A21" s="62">
        <v>6.1</v>
      </c>
      <c r="B21" s="63" t="s">
        <v>63</v>
      </c>
      <c r="C21" s="68" t="s">
        <v>95</v>
      </c>
      <c r="D21" s="66">
        <v>20</v>
      </c>
      <c r="E21" s="66" t="s">
        <v>88</v>
      </c>
      <c r="F21" s="61">
        <v>10</v>
      </c>
      <c r="G21" s="27"/>
      <c r="H21" s="27"/>
      <c r="I21" s="19" t="s">
        <v>38</v>
      </c>
      <c r="J21" s="22">
        <f>IF(I21="Less(-)",-1,1)</f>
        <v>1</v>
      </c>
      <c r="K21" s="23" t="s">
        <v>48</v>
      </c>
      <c r="L21" s="23" t="s">
        <v>7</v>
      </c>
      <c r="M21" s="60"/>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0"/>
        <v>0</v>
      </c>
      <c r="BB21" s="58">
        <f t="shared" si="1"/>
        <v>0</v>
      </c>
      <c r="BC21" s="24" t="str">
        <f t="shared" si="2"/>
        <v>INR Zero Only</v>
      </c>
      <c r="IE21" s="26">
        <v>3</v>
      </c>
      <c r="IF21" s="26" t="s">
        <v>43</v>
      </c>
      <c r="IG21" s="26" t="s">
        <v>44</v>
      </c>
      <c r="IH21" s="26">
        <v>10</v>
      </c>
      <c r="II21" s="26" t="s">
        <v>37</v>
      </c>
    </row>
    <row r="22" spans="1:243" s="25" customFormat="1" ht="41.25">
      <c r="A22" s="62">
        <v>7</v>
      </c>
      <c r="B22" s="63" t="s">
        <v>64</v>
      </c>
      <c r="C22" s="68" t="s">
        <v>96</v>
      </c>
      <c r="D22" s="67"/>
      <c r="E22" s="67"/>
      <c r="F22" s="61"/>
      <c r="G22" s="27"/>
      <c r="H22" s="21"/>
      <c r="I22" s="19"/>
      <c r="J22" s="22"/>
      <c r="K22" s="23"/>
      <c r="L22" s="23"/>
      <c r="M22" s="20"/>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c r="BB22" s="58"/>
      <c r="BC22" s="24"/>
      <c r="IE22" s="26">
        <v>1.01</v>
      </c>
      <c r="IF22" s="26" t="s">
        <v>39</v>
      </c>
      <c r="IG22" s="26" t="s">
        <v>35</v>
      </c>
      <c r="IH22" s="26">
        <v>123.223</v>
      </c>
      <c r="II22" s="26" t="s">
        <v>37</v>
      </c>
    </row>
    <row r="23" spans="1:243" s="25" customFormat="1" ht="39" customHeight="1">
      <c r="A23" s="62">
        <v>7.1</v>
      </c>
      <c r="B23" s="63" t="s">
        <v>63</v>
      </c>
      <c r="C23" s="68" t="s">
        <v>97</v>
      </c>
      <c r="D23" s="66">
        <v>10</v>
      </c>
      <c r="E23" s="66" t="s">
        <v>88</v>
      </c>
      <c r="F23" s="61">
        <v>10</v>
      </c>
      <c r="G23" s="27"/>
      <c r="H23" s="27"/>
      <c r="I23" s="19" t="s">
        <v>38</v>
      </c>
      <c r="J23" s="22">
        <f>IF(I23="Less(-)",-1,1)</f>
        <v>1</v>
      </c>
      <c r="K23" s="23" t="s">
        <v>48</v>
      </c>
      <c r="L23" s="23" t="s">
        <v>7</v>
      </c>
      <c r="M23" s="60"/>
      <c r="N23" s="28"/>
      <c r="O23" s="28"/>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 t="shared" si="0"/>
        <v>0</v>
      </c>
      <c r="BB23" s="58">
        <f t="shared" si="1"/>
        <v>0</v>
      </c>
      <c r="BC23" s="24" t="str">
        <f t="shared" si="2"/>
        <v>INR Zero Only</v>
      </c>
      <c r="IE23" s="26">
        <v>1.02</v>
      </c>
      <c r="IF23" s="26" t="s">
        <v>40</v>
      </c>
      <c r="IG23" s="26" t="s">
        <v>41</v>
      </c>
      <c r="IH23" s="26">
        <v>213</v>
      </c>
      <c r="II23" s="26" t="s">
        <v>37</v>
      </c>
    </row>
    <row r="24" spans="1:243" s="25" customFormat="1" ht="41.25">
      <c r="A24" s="62">
        <v>8</v>
      </c>
      <c r="B24" s="63" t="s">
        <v>65</v>
      </c>
      <c r="C24" s="68" t="s">
        <v>98</v>
      </c>
      <c r="D24" s="67"/>
      <c r="E24" s="67"/>
      <c r="F24" s="61"/>
      <c r="G24" s="27"/>
      <c r="H24" s="21"/>
      <c r="I24" s="19"/>
      <c r="J24" s="22"/>
      <c r="K24" s="23"/>
      <c r="L24" s="23"/>
      <c r="M24" s="20"/>
      <c r="N24" s="28"/>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c r="BB24" s="58"/>
      <c r="BC24" s="24"/>
      <c r="IE24" s="26">
        <v>2</v>
      </c>
      <c r="IF24" s="26" t="s">
        <v>34</v>
      </c>
      <c r="IG24" s="26" t="s">
        <v>42</v>
      </c>
      <c r="IH24" s="26">
        <v>10</v>
      </c>
      <c r="II24" s="26" t="s">
        <v>37</v>
      </c>
    </row>
    <row r="25" spans="1:243" s="25" customFormat="1" ht="28.5" customHeight="1">
      <c r="A25" s="62">
        <v>8.1</v>
      </c>
      <c r="B25" s="63" t="s">
        <v>63</v>
      </c>
      <c r="C25" s="68" t="s">
        <v>99</v>
      </c>
      <c r="D25" s="66">
        <v>5</v>
      </c>
      <c r="E25" s="66" t="s">
        <v>88</v>
      </c>
      <c r="F25" s="61">
        <v>100</v>
      </c>
      <c r="G25" s="27"/>
      <c r="H25" s="27"/>
      <c r="I25" s="19" t="s">
        <v>38</v>
      </c>
      <c r="J25" s="22">
        <f aca="true" t="shared" si="3" ref="J25:J34">IF(I25="Less(-)",-1,1)</f>
        <v>1</v>
      </c>
      <c r="K25" s="23" t="s">
        <v>48</v>
      </c>
      <c r="L25" s="23" t="s">
        <v>7</v>
      </c>
      <c r="M25" s="60"/>
      <c r="N25" s="28"/>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 aca="true" t="shared" si="4" ref="BA25:BA34">total_amount_ba($B$2,$D$2,D25,F25,J25,K25,M25)</f>
        <v>0</v>
      </c>
      <c r="BB25" s="58">
        <f aca="true" t="shared" si="5" ref="BB25:BB34">BA25+SUM(N25:AZ25)</f>
        <v>0</v>
      </c>
      <c r="BC25" s="24" t="str">
        <f aca="true" t="shared" si="6" ref="BC25:BC34">SpellNumber(L25,BB25)</f>
        <v>INR Zero Only</v>
      </c>
      <c r="IE25" s="26">
        <v>1.02</v>
      </c>
      <c r="IF25" s="26" t="s">
        <v>40</v>
      </c>
      <c r="IG25" s="26" t="s">
        <v>41</v>
      </c>
      <c r="IH25" s="26">
        <v>213</v>
      </c>
      <c r="II25" s="26" t="s">
        <v>37</v>
      </c>
    </row>
    <row r="26" spans="1:243" s="25" customFormat="1" ht="54.75">
      <c r="A26" s="62">
        <v>9</v>
      </c>
      <c r="B26" s="63" t="s">
        <v>66</v>
      </c>
      <c r="C26" s="68" t="s">
        <v>100</v>
      </c>
      <c r="D26" s="66"/>
      <c r="E26" s="66"/>
      <c r="F26" s="61"/>
      <c r="G26" s="27"/>
      <c r="H26" s="21"/>
      <c r="I26" s="19"/>
      <c r="J26" s="22"/>
      <c r="K26" s="23"/>
      <c r="L26" s="23"/>
      <c r="M26" s="20"/>
      <c r="N26" s="28"/>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c r="BB26" s="58"/>
      <c r="BC26" s="24"/>
      <c r="IE26" s="26">
        <v>2</v>
      </c>
      <c r="IF26" s="26" t="s">
        <v>34</v>
      </c>
      <c r="IG26" s="26" t="s">
        <v>42</v>
      </c>
      <c r="IH26" s="26">
        <v>10</v>
      </c>
      <c r="II26" s="26" t="s">
        <v>37</v>
      </c>
    </row>
    <row r="27" spans="1:243" s="25" customFormat="1" ht="26.25" customHeight="1">
      <c r="A27" s="62">
        <v>9.1</v>
      </c>
      <c r="B27" s="63" t="s">
        <v>67</v>
      </c>
      <c r="C27" s="68" t="s">
        <v>101</v>
      </c>
      <c r="D27" s="66">
        <v>5</v>
      </c>
      <c r="E27" s="66" t="s">
        <v>87</v>
      </c>
      <c r="F27" s="61">
        <v>10</v>
      </c>
      <c r="G27" s="27"/>
      <c r="H27" s="27"/>
      <c r="I27" s="19" t="s">
        <v>38</v>
      </c>
      <c r="J27" s="22">
        <f t="shared" si="3"/>
        <v>1</v>
      </c>
      <c r="K27" s="23" t="s">
        <v>48</v>
      </c>
      <c r="L27" s="23" t="s">
        <v>7</v>
      </c>
      <c r="M27" s="60"/>
      <c r="N27" s="28"/>
      <c r="O27" s="28"/>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8">
        <f t="shared" si="4"/>
        <v>0</v>
      </c>
      <c r="BB27" s="58">
        <f t="shared" si="5"/>
        <v>0</v>
      </c>
      <c r="BC27" s="24" t="str">
        <f t="shared" si="6"/>
        <v>INR Zero Only</v>
      </c>
      <c r="IE27" s="26">
        <v>3</v>
      </c>
      <c r="IF27" s="26" t="s">
        <v>43</v>
      </c>
      <c r="IG27" s="26" t="s">
        <v>44</v>
      </c>
      <c r="IH27" s="26">
        <v>10</v>
      </c>
      <c r="II27" s="26" t="s">
        <v>37</v>
      </c>
    </row>
    <row r="28" spans="1:243" s="25" customFormat="1" ht="96">
      <c r="A28" s="62">
        <v>10</v>
      </c>
      <c r="B28" s="63" t="s">
        <v>68</v>
      </c>
      <c r="C28" s="68" t="s">
        <v>102</v>
      </c>
      <c r="D28" s="66">
        <v>100</v>
      </c>
      <c r="E28" s="66" t="s">
        <v>87</v>
      </c>
      <c r="F28" s="61">
        <v>10</v>
      </c>
      <c r="G28" s="27"/>
      <c r="H28" s="27"/>
      <c r="I28" s="19" t="s">
        <v>38</v>
      </c>
      <c r="J28" s="22">
        <f t="shared" si="3"/>
        <v>1</v>
      </c>
      <c r="K28" s="23" t="s">
        <v>48</v>
      </c>
      <c r="L28" s="23" t="s">
        <v>7</v>
      </c>
      <c r="M28" s="60"/>
      <c r="N28" s="28"/>
      <c r="O28" s="28"/>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8">
        <f t="shared" si="4"/>
        <v>0</v>
      </c>
      <c r="BB28" s="58">
        <f t="shared" si="5"/>
        <v>0</v>
      </c>
      <c r="BC28" s="24" t="str">
        <f t="shared" si="6"/>
        <v>INR Zero Only</v>
      </c>
      <c r="IE28" s="26">
        <v>1.01</v>
      </c>
      <c r="IF28" s="26" t="s">
        <v>39</v>
      </c>
      <c r="IG28" s="26" t="s">
        <v>35</v>
      </c>
      <c r="IH28" s="26">
        <v>123.223</v>
      </c>
      <c r="II28" s="26" t="s">
        <v>37</v>
      </c>
    </row>
    <row r="29" spans="1:243" s="25" customFormat="1" ht="61.5" customHeight="1">
      <c r="A29" s="62">
        <v>11</v>
      </c>
      <c r="B29" s="63" t="s">
        <v>69</v>
      </c>
      <c r="C29" s="68" t="s">
        <v>103</v>
      </c>
      <c r="D29" s="66">
        <v>150</v>
      </c>
      <c r="E29" s="66" t="s">
        <v>87</v>
      </c>
      <c r="F29" s="61">
        <v>10</v>
      </c>
      <c r="G29" s="27"/>
      <c r="H29" s="27"/>
      <c r="I29" s="19" t="s">
        <v>38</v>
      </c>
      <c r="J29" s="22">
        <f t="shared" si="3"/>
        <v>1</v>
      </c>
      <c r="K29" s="23" t="s">
        <v>48</v>
      </c>
      <c r="L29" s="23" t="s">
        <v>7</v>
      </c>
      <c r="M29" s="60"/>
      <c r="N29" s="28"/>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2"/>
      <c r="AV29" s="31"/>
      <c r="AW29" s="31"/>
      <c r="AX29" s="31"/>
      <c r="AY29" s="31"/>
      <c r="AZ29" s="31"/>
      <c r="BA29" s="58">
        <f t="shared" si="4"/>
        <v>0</v>
      </c>
      <c r="BB29" s="58">
        <f t="shared" si="5"/>
        <v>0</v>
      </c>
      <c r="BC29" s="24" t="str">
        <f t="shared" si="6"/>
        <v>INR Zero Only</v>
      </c>
      <c r="IE29" s="26">
        <v>1.02</v>
      </c>
      <c r="IF29" s="26" t="s">
        <v>40</v>
      </c>
      <c r="IG29" s="26" t="s">
        <v>41</v>
      </c>
      <c r="IH29" s="26">
        <v>213</v>
      </c>
      <c r="II29" s="26" t="s">
        <v>37</v>
      </c>
    </row>
    <row r="30" spans="1:243" s="25" customFormat="1" ht="40.5" customHeight="1">
      <c r="A30" s="62">
        <v>12</v>
      </c>
      <c r="B30" s="63" t="s">
        <v>70</v>
      </c>
      <c r="C30" s="68" t="s">
        <v>104</v>
      </c>
      <c r="D30" s="66">
        <v>150</v>
      </c>
      <c r="E30" s="66" t="s">
        <v>87</v>
      </c>
      <c r="F30" s="61">
        <v>10</v>
      </c>
      <c r="G30" s="27"/>
      <c r="H30" s="27"/>
      <c r="I30" s="19" t="s">
        <v>38</v>
      </c>
      <c r="J30" s="22">
        <f t="shared" si="3"/>
        <v>1</v>
      </c>
      <c r="K30" s="23" t="s">
        <v>48</v>
      </c>
      <c r="L30" s="23" t="s">
        <v>7</v>
      </c>
      <c r="M30" s="60"/>
      <c r="N30" s="28"/>
      <c r="O30" s="28"/>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8">
        <f t="shared" si="4"/>
        <v>0</v>
      </c>
      <c r="BB30" s="58">
        <f t="shared" si="5"/>
        <v>0</v>
      </c>
      <c r="BC30" s="24" t="str">
        <f t="shared" si="6"/>
        <v>INR Zero Only</v>
      </c>
      <c r="IE30" s="26">
        <v>2</v>
      </c>
      <c r="IF30" s="26" t="s">
        <v>34</v>
      </c>
      <c r="IG30" s="26" t="s">
        <v>42</v>
      </c>
      <c r="IH30" s="26">
        <v>10</v>
      </c>
      <c r="II30" s="26" t="s">
        <v>37</v>
      </c>
    </row>
    <row r="31" spans="1:243" s="25" customFormat="1" ht="54.75">
      <c r="A31" s="62">
        <v>13</v>
      </c>
      <c r="B31" s="63" t="s">
        <v>71</v>
      </c>
      <c r="C31" s="68" t="s">
        <v>105</v>
      </c>
      <c r="D31" s="66"/>
      <c r="E31" s="66"/>
      <c r="F31" s="61"/>
      <c r="G31" s="27"/>
      <c r="H31" s="21"/>
      <c r="I31" s="19"/>
      <c r="J31" s="22"/>
      <c r="K31" s="23"/>
      <c r="L31" s="23"/>
      <c r="M31" s="20"/>
      <c r="N31" s="28"/>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8"/>
      <c r="BB31" s="58"/>
      <c r="BC31" s="24"/>
      <c r="IE31" s="26">
        <v>3</v>
      </c>
      <c r="IF31" s="26" t="s">
        <v>43</v>
      </c>
      <c r="IG31" s="26" t="s">
        <v>44</v>
      </c>
      <c r="IH31" s="26">
        <v>10</v>
      </c>
      <c r="II31" s="26" t="s">
        <v>37</v>
      </c>
    </row>
    <row r="32" spans="1:243" s="25" customFormat="1" ht="13.5">
      <c r="A32" s="62">
        <v>13.1</v>
      </c>
      <c r="B32" s="63" t="s">
        <v>72</v>
      </c>
      <c r="C32" s="68" t="s">
        <v>106</v>
      </c>
      <c r="D32" s="66">
        <v>10</v>
      </c>
      <c r="E32" s="66" t="s">
        <v>89</v>
      </c>
      <c r="F32" s="61">
        <v>10</v>
      </c>
      <c r="G32" s="27"/>
      <c r="H32" s="27"/>
      <c r="I32" s="19" t="s">
        <v>38</v>
      </c>
      <c r="J32" s="22">
        <f t="shared" si="3"/>
        <v>1</v>
      </c>
      <c r="K32" s="23" t="s">
        <v>48</v>
      </c>
      <c r="L32" s="23" t="s">
        <v>7</v>
      </c>
      <c r="M32" s="60"/>
      <c r="N32" s="28"/>
      <c r="O32" s="28"/>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8">
        <f t="shared" si="4"/>
        <v>0</v>
      </c>
      <c r="BB32" s="58">
        <f t="shared" si="5"/>
        <v>0</v>
      </c>
      <c r="BC32" s="24" t="str">
        <f t="shared" si="6"/>
        <v>INR Zero Only</v>
      </c>
      <c r="IE32" s="26">
        <v>1.01</v>
      </c>
      <c r="IF32" s="26" t="s">
        <v>39</v>
      </c>
      <c r="IG32" s="26" t="s">
        <v>35</v>
      </c>
      <c r="IH32" s="26">
        <v>123.223</v>
      </c>
      <c r="II32" s="26" t="s">
        <v>37</v>
      </c>
    </row>
    <row r="33" spans="1:243" s="25" customFormat="1" ht="54.75">
      <c r="A33" s="62">
        <v>14</v>
      </c>
      <c r="B33" s="63" t="s">
        <v>73</v>
      </c>
      <c r="C33" s="68" t="s">
        <v>107</v>
      </c>
      <c r="D33" s="67"/>
      <c r="E33" s="67"/>
      <c r="F33" s="61"/>
      <c r="G33" s="27"/>
      <c r="H33" s="21"/>
      <c r="I33" s="19"/>
      <c r="J33" s="22"/>
      <c r="K33" s="23"/>
      <c r="L33" s="23"/>
      <c r="M33" s="20"/>
      <c r="N33" s="28"/>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8"/>
      <c r="BB33" s="58"/>
      <c r="BC33" s="24"/>
      <c r="IE33" s="26">
        <v>1.02</v>
      </c>
      <c r="IF33" s="26" t="s">
        <v>40</v>
      </c>
      <c r="IG33" s="26" t="s">
        <v>41</v>
      </c>
      <c r="IH33" s="26">
        <v>213</v>
      </c>
      <c r="II33" s="26" t="s">
        <v>37</v>
      </c>
    </row>
    <row r="34" spans="1:243" s="25" customFormat="1" ht="13.5">
      <c r="A34" s="64">
        <v>14.1</v>
      </c>
      <c r="B34" s="63" t="s">
        <v>74</v>
      </c>
      <c r="C34" s="68" t="s">
        <v>108</v>
      </c>
      <c r="D34" s="67">
        <v>20</v>
      </c>
      <c r="E34" s="67" t="s">
        <v>88</v>
      </c>
      <c r="F34" s="61">
        <v>10</v>
      </c>
      <c r="G34" s="27"/>
      <c r="H34" s="27"/>
      <c r="I34" s="19" t="s">
        <v>38</v>
      </c>
      <c r="J34" s="22">
        <f t="shared" si="3"/>
        <v>1</v>
      </c>
      <c r="K34" s="23" t="s">
        <v>48</v>
      </c>
      <c r="L34" s="23" t="s">
        <v>7</v>
      </c>
      <c r="M34" s="60"/>
      <c r="N34" s="28"/>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8">
        <f t="shared" si="4"/>
        <v>0</v>
      </c>
      <c r="BB34" s="58">
        <f t="shared" si="5"/>
        <v>0</v>
      </c>
      <c r="BC34" s="24" t="str">
        <f t="shared" si="6"/>
        <v>INR Zero Only</v>
      </c>
      <c r="IE34" s="26">
        <v>2</v>
      </c>
      <c r="IF34" s="26" t="s">
        <v>34</v>
      </c>
      <c r="IG34" s="26" t="s">
        <v>42</v>
      </c>
      <c r="IH34" s="26">
        <v>10</v>
      </c>
      <c r="II34" s="26" t="s">
        <v>37</v>
      </c>
    </row>
    <row r="35" spans="1:243" s="25" customFormat="1" ht="41.25">
      <c r="A35" s="62">
        <v>15</v>
      </c>
      <c r="B35" s="63" t="s">
        <v>75</v>
      </c>
      <c r="C35" s="68" t="s">
        <v>109</v>
      </c>
      <c r="D35" s="67">
        <v>100</v>
      </c>
      <c r="E35" s="67" t="s">
        <v>90</v>
      </c>
      <c r="F35" s="61">
        <v>100</v>
      </c>
      <c r="G35" s="27"/>
      <c r="H35" s="27"/>
      <c r="I35" s="19" t="s">
        <v>38</v>
      </c>
      <c r="J35" s="22">
        <f>IF(I35="Less(-)",-1,1)</f>
        <v>1</v>
      </c>
      <c r="K35" s="23" t="s">
        <v>48</v>
      </c>
      <c r="L35" s="23" t="s">
        <v>7</v>
      </c>
      <c r="M35" s="60"/>
      <c r="N35" s="28"/>
      <c r="O35" s="28"/>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8">
        <f aca="true" t="shared" si="7" ref="BA35:BA42">total_amount_ba($B$2,$D$2,D35,F35,J35,K35,M35)</f>
        <v>0</v>
      </c>
      <c r="BB35" s="58">
        <f aca="true" t="shared" si="8" ref="BB35:BB42">BA35+SUM(N35:AZ35)</f>
        <v>0</v>
      </c>
      <c r="BC35" s="24" t="str">
        <f aca="true" t="shared" si="9" ref="BC35:BC42">SpellNumber(L35,BB35)</f>
        <v>INR Zero Only</v>
      </c>
      <c r="IE35" s="26">
        <v>1.02</v>
      </c>
      <c r="IF35" s="26" t="s">
        <v>40</v>
      </c>
      <c r="IG35" s="26" t="s">
        <v>41</v>
      </c>
      <c r="IH35" s="26">
        <v>213</v>
      </c>
      <c r="II35" s="26" t="s">
        <v>37</v>
      </c>
    </row>
    <row r="36" spans="1:243" s="25" customFormat="1" ht="41.25">
      <c r="A36" s="62">
        <v>16</v>
      </c>
      <c r="B36" s="63" t="s">
        <v>76</v>
      </c>
      <c r="C36" s="68" t="s">
        <v>110</v>
      </c>
      <c r="D36" s="67">
        <v>30</v>
      </c>
      <c r="E36" s="67" t="s">
        <v>88</v>
      </c>
      <c r="F36" s="61">
        <v>10</v>
      </c>
      <c r="G36" s="27"/>
      <c r="H36" s="27"/>
      <c r="I36" s="19" t="s">
        <v>38</v>
      </c>
      <c r="J36" s="22">
        <f>IF(I36="Less(-)",-1,1)</f>
        <v>1</v>
      </c>
      <c r="K36" s="23" t="s">
        <v>48</v>
      </c>
      <c r="L36" s="23" t="s">
        <v>7</v>
      </c>
      <c r="M36" s="60"/>
      <c r="N36" s="28"/>
      <c r="O36" s="28"/>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58">
        <f t="shared" si="7"/>
        <v>0</v>
      </c>
      <c r="BB36" s="58">
        <f t="shared" si="8"/>
        <v>0</v>
      </c>
      <c r="BC36" s="24" t="str">
        <f t="shared" si="9"/>
        <v>INR Zero Only</v>
      </c>
      <c r="IE36" s="26">
        <v>2</v>
      </c>
      <c r="IF36" s="26" t="s">
        <v>34</v>
      </c>
      <c r="IG36" s="26" t="s">
        <v>42</v>
      </c>
      <c r="IH36" s="26">
        <v>10</v>
      </c>
      <c r="II36" s="26" t="s">
        <v>37</v>
      </c>
    </row>
    <row r="37" spans="1:243" s="25" customFormat="1" ht="54.75">
      <c r="A37" s="62">
        <v>17</v>
      </c>
      <c r="B37" s="63" t="s">
        <v>77</v>
      </c>
      <c r="C37" s="68" t="s">
        <v>111</v>
      </c>
      <c r="D37" s="66"/>
      <c r="E37" s="66"/>
      <c r="F37" s="61"/>
      <c r="G37" s="27"/>
      <c r="H37" s="21"/>
      <c r="I37" s="19"/>
      <c r="J37" s="22"/>
      <c r="K37" s="23"/>
      <c r="L37" s="23"/>
      <c r="M37" s="20"/>
      <c r="N37" s="28"/>
      <c r="O37" s="28"/>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58"/>
      <c r="BB37" s="58"/>
      <c r="BC37" s="24"/>
      <c r="IE37" s="26">
        <v>3</v>
      </c>
      <c r="IF37" s="26" t="s">
        <v>43</v>
      </c>
      <c r="IG37" s="26" t="s">
        <v>44</v>
      </c>
      <c r="IH37" s="26">
        <v>10</v>
      </c>
      <c r="II37" s="26" t="s">
        <v>37</v>
      </c>
    </row>
    <row r="38" spans="1:243" s="25" customFormat="1" ht="36" customHeight="1">
      <c r="A38" s="62">
        <v>17.1</v>
      </c>
      <c r="B38" s="63" t="s">
        <v>78</v>
      </c>
      <c r="C38" s="68" t="s">
        <v>112</v>
      </c>
      <c r="D38" s="66">
        <v>150</v>
      </c>
      <c r="E38" s="66" t="s">
        <v>91</v>
      </c>
      <c r="F38" s="61">
        <v>10</v>
      </c>
      <c r="G38" s="27"/>
      <c r="H38" s="27"/>
      <c r="I38" s="19" t="s">
        <v>38</v>
      </c>
      <c r="J38" s="22">
        <f>IF(I38="Less(-)",-1,1)</f>
        <v>1</v>
      </c>
      <c r="K38" s="23" t="s">
        <v>48</v>
      </c>
      <c r="L38" s="23" t="s">
        <v>7</v>
      </c>
      <c r="M38" s="60"/>
      <c r="N38" s="28"/>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58">
        <f t="shared" si="7"/>
        <v>0</v>
      </c>
      <c r="BB38" s="58">
        <f t="shared" si="8"/>
        <v>0</v>
      </c>
      <c r="BC38" s="24" t="str">
        <f t="shared" si="9"/>
        <v>INR Zero Only</v>
      </c>
      <c r="IE38" s="26">
        <v>1.01</v>
      </c>
      <c r="IF38" s="26" t="s">
        <v>39</v>
      </c>
      <c r="IG38" s="26" t="s">
        <v>35</v>
      </c>
      <c r="IH38" s="26">
        <v>123.223</v>
      </c>
      <c r="II38" s="26" t="s">
        <v>37</v>
      </c>
    </row>
    <row r="39" spans="1:243" s="25" customFormat="1" ht="138">
      <c r="A39" s="65">
        <v>18</v>
      </c>
      <c r="B39" s="69" t="s">
        <v>79</v>
      </c>
      <c r="C39" s="68" t="s">
        <v>113</v>
      </c>
      <c r="D39" s="67">
        <v>28</v>
      </c>
      <c r="E39" s="67" t="s">
        <v>89</v>
      </c>
      <c r="F39" s="61">
        <v>10</v>
      </c>
      <c r="G39" s="27"/>
      <c r="H39" s="27"/>
      <c r="I39" s="19" t="s">
        <v>38</v>
      </c>
      <c r="J39" s="22">
        <f>IF(I39="Less(-)",-1,1)</f>
        <v>1</v>
      </c>
      <c r="K39" s="23" t="s">
        <v>48</v>
      </c>
      <c r="L39" s="23" t="s">
        <v>7</v>
      </c>
      <c r="M39" s="60"/>
      <c r="N39" s="28"/>
      <c r="O39" s="28"/>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2"/>
      <c r="AV39" s="31"/>
      <c r="AW39" s="31"/>
      <c r="AX39" s="31"/>
      <c r="AY39" s="31"/>
      <c r="AZ39" s="31"/>
      <c r="BA39" s="58">
        <f t="shared" si="7"/>
        <v>0</v>
      </c>
      <c r="BB39" s="58">
        <f t="shared" si="8"/>
        <v>0</v>
      </c>
      <c r="BC39" s="24" t="str">
        <f t="shared" si="9"/>
        <v>INR Zero Only</v>
      </c>
      <c r="IE39" s="26">
        <v>1.02</v>
      </c>
      <c r="IF39" s="26" t="s">
        <v>40</v>
      </c>
      <c r="IG39" s="26" t="s">
        <v>41</v>
      </c>
      <c r="IH39" s="26">
        <v>213</v>
      </c>
      <c r="II39" s="26" t="s">
        <v>37</v>
      </c>
    </row>
    <row r="40" spans="1:243" s="25" customFormat="1" ht="110.25">
      <c r="A40" s="70">
        <v>19</v>
      </c>
      <c r="B40" s="63" t="s">
        <v>80</v>
      </c>
      <c r="C40" s="68" t="s">
        <v>114</v>
      </c>
      <c r="D40" s="66">
        <v>8</v>
      </c>
      <c r="E40" s="66" t="s">
        <v>89</v>
      </c>
      <c r="F40" s="61">
        <v>10</v>
      </c>
      <c r="G40" s="27"/>
      <c r="H40" s="27"/>
      <c r="I40" s="19" t="s">
        <v>38</v>
      </c>
      <c r="J40" s="22">
        <f>IF(I40="Less(-)",-1,1)</f>
        <v>1</v>
      </c>
      <c r="K40" s="23" t="s">
        <v>48</v>
      </c>
      <c r="L40" s="23" t="s">
        <v>7</v>
      </c>
      <c r="M40" s="60"/>
      <c r="N40" s="28"/>
      <c r="O40" s="28"/>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58">
        <f t="shared" si="7"/>
        <v>0</v>
      </c>
      <c r="BB40" s="58">
        <f t="shared" si="8"/>
        <v>0</v>
      </c>
      <c r="BC40" s="24" t="str">
        <f t="shared" si="9"/>
        <v>INR Zero Only</v>
      </c>
      <c r="IE40" s="26">
        <v>2</v>
      </c>
      <c r="IF40" s="26" t="s">
        <v>34</v>
      </c>
      <c r="IG40" s="26" t="s">
        <v>42</v>
      </c>
      <c r="IH40" s="26">
        <v>10</v>
      </c>
      <c r="II40" s="26" t="s">
        <v>37</v>
      </c>
    </row>
    <row r="41" spans="1:243" s="25" customFormat="1" ht="50.25" customHeight="1">
      <c r="A41" s="62">
        <v>20</v>
      </c>
      <c r="B41" s="63" t="s">
        <v>81</v>
      </c>
      <c r="C41" s="68" t="s">
        <v>115</v>
      </c>
      <c r="D41" s="66">
        <v>30</v>
      </c>
      <c r="E41" s="66" t="s">
        <v>88</v>
      </c>
      <c r="F41" s="61">
        <v>10</v>
      </c>
      <c r="G41" s="27"/>
      <c r="H41" s="27"/>
      <c r="I41" s="19" t="s">
        <v>38</v>
      </c>
      <c r="J41" s="22">
        <f>IF(I41="Less(-)",-1,1)</f>
        <v>1</v>
      </c>
      <c r="K41" s="23" t="s">
        <v>48</v>
      </c>
      <c r="L41" s="23" t="s">
        <v>7</v>
      </c>
      <c r="M41" s="60"/>
      <c r="N41" s="28"/>
      <c r="O41" s="28"/>
      <c r="P41" s="29"/>
      <c r="Q41" s="28"/>
      <c r="R41" s="28"/>
      <c r="S41" s="30"/>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58">
        <f t="shared" si="7"/>
        <v>0</v>
      </c>
      <c r="BB41" s="58">
        <f t="shared" si="8"/>
        <v>0</v>
      </c>
      <c r="BC41" s="24" t="str">
        <f t="shared" si="9"/>
        <v>INR Zero Only</v>
      </c>
      <c r="IE41" s="26">
        <v>3</v>
      </c>
      <c r="IF41" s="26" t="s">
        <v>43</v>
      </c>
      <c r="IG41" s="26" t="s">
        <v>44</v>
      </c>
      <c r="IH41" s="26">
        <v>10</v>
      </c>
      <c r="II41" s="26" t="s">
        <v>37</v>
      </c>
    </row>
    <row r="42" spans="1:243" s="25" customFormat="1" ht="45" customHeight="1">
      <c r="A42" s="62">
        <v>21</v>
      </c>
      <c r="B42" s="63" t="s">
        <v>82</v>
      </c>
      <c r="C42" s="68" t="s">
        <v>116</v>
      </c>
      <c r="D42" s="66">
        <v>30</v>
      </c>
      <c r="E42" s="66" t="s">
        <v>89</v>
      </c>
      <c r="F42" s="61">
        <v>10</v>
      </c>
      <c r="G42" s="27"/>
      <c r="H42" s="27"/>
      <c r="I42" s="19" t="s">
        <v>38</v>
      </c>
      <c r="J42" s="22">
        <f>IF(I42="Less(-)",-1,1)</f>
        <v>1</v>
      </c>
      <c r="K42" s="23" t="s">
        <v>48</v>
      </c>
      <c r="L42" s="23" t="s">
        <v>7</v>
      </c>
      <c r="M42" s="60"/>
      <c r="N42" s="28"/>
      <c r="O42" s="28"/>
      <c r="P42" s="29"/>
      <c r="Q42" s="28"/>
      <c r="R42" s="28"/>
      <c r="S42" s="30"/>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58">
        <f t="shared" si="7"/>
        <v>0</v>
      </c>
      <c r="BB42" s="58">
        <f t="shared" si="8"/>
        <v>0</v>
      </c>
      <c r="BC42" s="24" t="str">
        <f t="shared" si="9"/>
        <v>INR Zero Only</v>
      </c>
      <c r="IE42" s="26">
        <v>1.01</v>
      </c>
      <c r="IF42" s="26" t="s">
        <v>39</v>
      </c>
      <c r="IG42" s="26" t="s">
        <v>35</v>
      </c>
      <c r="IH42" s="26">
        <v>123.223</v>
      </c>
      <c r="II42" s="26" t="s">
        <v>37</v>
      </c>
    </row>
    <row r="43" spans="1:243" s="25" customFormat="1" ht="33" customHeight="1">
      <c r="A43" s="33" t="s">
        <v>46</v>
      </c>
      <c r="B43" s="34"/>
      <c r="C43" s="35"/>
      <c r="D43" s="36"/>
      <c r="E43" s="36"/>
      <c r="F43" s="36"/>
      <c r="G43" s="36"/>
      <c r="H43" s="37"/>
      <c r="I43" s="37"/>
      <c r="J43" s="37"/>
      <c r="K43" s="37"/>
      <c r="L43" s="38"/>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59">
        <f>SUM(BA13:BA42)</f>
        <v>0</v>
      </c>
      <c r="BB43" s="59">
        <f>SUM(BB13:BB42)</f>
        <v>0</v>
      </c>
      <c r="BC43" s="24" t="str">
        <f>SpellNumber($E$2,BB43)</f>
        <v>INR Zero Only</v>
      </c>
      <c r="IE43" s="26">
        <v>4</v>
      </c>
      <c r="IF43" s="26" t="s">
        <v>40</v>
      </c>
      <c r="IG43" s="26" t="s">
        <v>45</v>
      </c>
      <c r="IH43" s="26">
        <v>10</v>
      </c>
      <c r="II43" s="26" t="s">
        <v>37</v>
      </c>
    </row>
    <row r="44" spans="1:243" s="49" customFormat="1" ht="39" customHeight="1" hidden="1">
      <c r="A44" s="34" t="s">
        <v>50</v>
      </c>
      <c r="B44" s="40"/>
      <c r="C44" s="41"/>
      <c r="D44" s="42"/>
      <c r="E44" s="43" t="s">
        <v>47</v>
      </c>
      <c r="F44" s="56"/>
      <c r="G44" s="44"/>
      <c r="H44" s="45"/>
      <c r="I44" s="45"/>
      <c r="J44" s="45"/>
      <c r="K44" s="46"/>
      <c r="L44" s="47"/>
      <c r="M44" s="48"/>
      <c r="O44" s="25"/>
      <c r="P44" s="25"/>
      <c r="Q44" s="25"/>
      <c r="R44" s="25"/>
      <c r="S44" s="25"/>
      <c r="BA44" s="54">
        <f>IF(ISBLANK(F44),0,IF(E44="Excess (+)",ROUND(BA43+(BA43*F44),2),IF(E44="Less (-)",ROUND(BA43+(BA43*F44*(-1)),2),0)))</f>
        <v>0</v>
      </c>
      <c r="BB44" s="55">
        <f>ROUND(BA44,0)</f>
        <v>0</v>
      </c>
      <c r="BC44" s="24" t="str">
        <f>SpellNumber(L44,BB44)</f>
        <v> Zero Only</v>
      </c>
      <c r="IE44" s="50"/>
      <c r="IF44" s="50"/>
      <c r="IG44" s="50"/>
      <c r="IH44" s="50"/>
      <c r="II44" s="50"/>
    </row>
    <row r="45" spans="1:243" s="49" customFormat="1" ht="51" customHeight="1">
      <c r="A45" s="33" t="s">
        <v>49</v>
      </c>
      <c r="B45" s="33"/>
      <c r="C45" s="74" t="str">
        <f>SpellNumber($E$2,BB43)</f>
        <v>INR Zero Only</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E45" s="50"/>
      <c r="IF45" s="50"/>
      <c r="IG45" s="50"/>
      <c r="IH45" s="50"/>
      <c r="II45" s="50"/>
    </row>
    <row r="46" spans="3:243" s="14" customFormat="1" ht="14.25">
      <c r="C46" s="51"/>
      <c r="D46" s="51"/>
      <c r="E46" s="51"/>
      <c r="F46" s="51"/>
      <c r="G46" s="51"/>
      <c r="H46" s="51"/>
      <c r="I46" s="51"/>
      <c r="J46" s="51"/>
      <c r="K46" s="51"/>
      <c r="L46" s="51"/>
      <c r="M46" s="51"/>
      <c r="O46" s="51"/>
      <c r="BA46" s="51"/>
      <c r="BC46" s="51"/>
      <c r="IE46" s="15"/>
      <c r="IF46" s="15"/>
      <c r="IG46" s="15"/>
      <c r="IH46" s="15"/>
      <c r="II46" s="15"/>
    </row>
  </sheetData>
  <sheetProtection password="EEC8" sheet="1" selectLockedCells="1"/>
  <mergeCells count="8">
    <mergeCell ref="A9:BC9"/>
    <mergeCell ref="C45:BC45"/>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4">
      <formula1>IF(ISBLANK(F44),$A$3:$C$3,$B$3:$C$3)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
      <formula1>0</formula1>
      <formula2>IF(E44&lt;&gt;"Select",99.9,0)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4">
      <formula1>IF(E44&lt;&gt;"Select",0,-1)</formula1>
      <formula2>IF(E44&lt;&gt;"Select",99.99,-1)</formula2>
    </dataValidation>
    <dataValidation type="list" allowBlank="1" showInputMessage="1" showErrorMessage="1" sqref="L41 L13 L14 L15 L16 L17 L18 L19 L20 L21 L22 L23 L24 L25 L26 L27 L28 L29 L30 L31 L32 L33 L34 L35 L36 L37 L38 L39 L40 L42">
      <formula1>"INR"</formula1>
    </dataValidation>
    <dataValidation allowBlank="1" showInputMessage="1" showErrorMessage="1" promptTitle="Addition / Deduction" prompt="Please Choose the correct One" sqref="J13:J42"/>
    <dataValidation type="list" showInputMessage="1" showErrorMessage="1" sqref="I13:I42">
      <formula1>"Excess(+), Less(-)"</formula1>
    </dataValidation>
    <dataValidation allowBlank="1" showInputMessage="1" showErrorMessage="1" promptTitle="Itemcode/Make" prompt="Please enter text" sqref="C13:C42"/>
    <dataValidation type="decimal" allowBlank="1" showInputMessage="1" showErrorMessage="1" promptTitle="Rate Entry" prompt="Please enter the Other Taxes2 in Rupees for this item. " errorTitle="Invaid Entry" error="Only Numeric Values are allowed. " sqref="N13:O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2">
      <formula1>0</formula1>
      <formula2>999999999999999</formula2>
    </dataValidation>
    <dataValidation type="decimal" allowBlank="1" showInputMessage="1" showErrorMessage="1" promptTitle="Quantity" prompt="Please enter the Quantity for this item. " errorTitle="Invalid Entry" error="Only Numeric Values are allowed. " sqref="F13:F4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4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4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3" t="s">
        <v>2</v>
      </c>
      <c r="F6" s="83"/>
      <c r="G6" s="83"/>
      <c r="H6" s="83"/>
      <c r="I6" s="83"/>
      <c r="J6" s="83"/>
      <c r="K6" s="83"/>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2021-09-21T10:18:13Z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