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<sst xmlns="http://schemas.openxmlformats.org/spreadsheetml/2006/main" count="248" uniqueCount="95">
  <si>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</si>
  <si>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</si>
  <si>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</si>
  <si>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</si>
  <si>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</si>
  <si>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</si>
  <si>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</si>
  <si>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</si>
  <si>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</si>
  <si>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</si>
  <si>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</si>
  <si>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</si>
  <si>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</si>
  <si>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</si>
  <si>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</si>
  <si>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</si>
  <si>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</si>
  <si>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</si>
  <si>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</si>
  <si>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</si>
  <si>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</si>
  <si>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</si>
  <si>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</si>
  <si>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</si>
  <si>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</si>
  <si>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</si>
  <si>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</si>
  <si>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</si>
  <si>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</si>
  <si>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</si>
  <si>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</si>
  <si>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</si>
  <si>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</si>
  <si>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</si>
  <si>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</si>
  <si>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</si>
  <si>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</si>
  <si>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</si>
  <si>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</si>
  <si>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</si>
  <si>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</si>
  <si>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</si>
  <si>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</si>
  <si>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</si>
  <si>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</si>
  <si>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</si>
  <si>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</si>
  <si>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</si>
  <si>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</si>
  <si>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</si>
  <si>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</si>
  <si>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</si>
  <si>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</si>
  <si>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</si>
  <si>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</si>
  <si>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Supplying and making straight through joint with heat shrinkable kit including ferrules and other jointing materials for following size of PVC insulated and PVC sheathed / XLPE aluminium conductor cable of 1.1 KV grade as required.</t>
  </si>
  <si>
    <t>3½ X 50 sq. mm</t>
  </si>
  <si>
    <t>3½ X 240 sq. mm</t>
  </si>
  <si>
    <t>3½ X 400 sq. mm</t>
  </si>
  <si>
    <t>Providing and fixing 25 mm X 5 mm copper strip on surface or in recess for connections etc. as required.</t>
  </si>
  <si>
    <t>Providing and fixing earth bus of 50 mm X 5 mm copper strip on surface for connections etc. as required.</t>
  </si>
  <si>
    <t>S &amp; F rotary drive kit complete with handle for 320A to 630A  MCCB in existing LT panel complete etc. as reqd.</t>
  </si>
  <si>
    <t>S &amp; F rotary drive kit complete with handle for 200A to 250A  MCCB in existing LT panel complete etc. as reqd.</t>
  </si>
  <si>
    <t xml:space="preserve">Supplying and laying  of one No. PVC insulated &amp; PVC sheathed /  XLPE power cables size 3½ X 400 sq. mm  (heavy duty) aluminium conductor, steel  armoured cable of 1.1kV grade as per IS:7098 (Part-I)  as reqd complete </t>
  </si>
  <si>
    <t>direct in ground including excavation, sand cushioning, protective covering and refilling</t>
  </si>
  <si>
    <t xml:space="preserve">Supplying and laying of one No. PVC insulated &amp; PVC sheathed /  XLPE power cables size 3½ X 50 sq. mm  (heavy duty) aluminium conductor, steel  armoured cable of 1.1kV grade as per IS:7098 (Part-I)  as reqd complete following manners. </t>
  </si>
  <si>
    <t xml:space="preserve">Digging cable trench,lifting brick/s and cable for locating fault and refilling the trench, ramming &amp; making good the same as reqd. </t>
  </si>
  <si>
    <t>Supplying and drawing of  following sizes of FR-LSH PVC insulated copper conductor, single core cable in the existing surface/ recessed steel/ PVC conduit as required.</t>
  </si>
  <si>
    <t>70sqmm</t>
  </si>
  <si>
    <t>150sqmm</t>
  </si>
  <si>
    <t>S/F, copper cable lug suitable for following size of conductor.</t>
  </si>
  <si>
    <t xml:space="preserve">Name of Work: Repairing of damaged main service cable of multistory Block 'C', Geotech lab, SBRA G &amp; h block, Media lab building and other associated works as per attached complaints. </t>
  </si>
  <si>
    <t>Tender Inviting Authority: Executive Engineer (Elect. &amp; AC)</t>
  </si>
  <si>
    <t xml:space="preserve">Each </t>
  </si>
  <si>
    <t>Mtr</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</si>
  <si>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</si>
  <si>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</si>
  <si>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</si>
  <si>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</si>
  <si>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</si>
  <si>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</si>
  <si>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</si>
  <si>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</si>
  <si>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</si>
  <si>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</si>
  <si>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</si>
  <si>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</si>
  <si>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</si>
  <si>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</si>
  <si>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</si>
  <si>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</si>
  <si>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</si>
  <si>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</si>
  <si>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</si>
  <si>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Contract No:        49/IWD/ED/372       Dated: 14.09.2021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</si>
</sst>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Book Antiqua"/>
      <family val="1"/>
    </font>
    <font>
      <sz val="10"/>
      <name val="Book Antiqua"/>
      <family val="1"/>
    </font>
    <font>
      <sz val="11"/>
      <color indexed="8"/>
      <name val="Book Antiqua"/>
      <family val="1"/>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2"/>
      <color indexed="8"/>
      <name val="Book Antiqua"/>
      <family val="1"/>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Book Antiqua"/>
      <family val="1"/>
    </font>
    <font>
      <sz val="12"/>
      <color theme="1"/>
      <name val="Book Antiqua"/>
      <family val="1"/>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7"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8"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9"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1" fillId="0" borderId="0" xfId="57" applyNumberFormat="1" applyFont="1" applyFill="1">
      <alignment/>
      <protection/>
    </xf>
    <xf numFmtId="172" fontId="72"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3" fillId="33" borderId="11" xfId="63" applyNumberFormat="1" applyFont="1" applyFill="1" applyBorder="1" applyAlignment="1">
      <alignment horizontal="center" vertical="center"/>
    </xf>
    <xf numFmtId="0" fontId="65"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horizontal="center" vertical="top"/>
      <protection/>
    </xf>
    <xf numFmtId="0" fontId="18" fillId="0" borderId="13" xfId="0" applyFont="1" applyFill="1" applyBorder="1" applyAlignment="1">
      <alignment horizontal="justify" vertical="top" wrapText="1"/>
    </xf>
    <xf numFmtId="2" fontId="18" fillId="0" borderId="13" xfId="0" applyNumberFormat="1" applyFont="1" applyFill="1" applyBorder="1" applyAlignment="1">
      <alignment horizontal="center" vertical="top" wrapText="1"/>
    </xf>
    <xf numFmtId="0" fontId="15" fillId="0" borderId="13" xfId="0" applyFont="1" applyFill="1" applyBorder="1" applyAlignment="1">
      <alignment horizontal="center" vertical="top"/>
    </xf>
    <xf numFmtId="0" fontId="74" fillId="0" borderId="13" xfId="0" applyFont="1" applyFill="1" applyBorder="1" applyAlignment="1">
      <alignment horizontal="justify" vertical="top" wrapText="1"/>
    </xf>
    <xf numFmtId="2" fontId="74" fillId="0" borderId="13" xfId="0" applyNumberFormat="1" applyFont="1" applyFill="1" applyBorder="1" applyAlignment="1">
      <alignment horizontal="center" vertical="top"/>
    </xf>
    <xf numFmtId="0" fontId="74" fillId="0" borderId="13" xfId="0" applyFont="1" applyFill="1" applyBorder="1" applyAlignment="1">
      <alignment horizontal="center" vertical="top"/>
    </xf>
    <xf numFmtId="0" fontId="16" fillId="0" borderId="13" xfId="0" applyFont="1" applyFill="1" applyBorder="1" applyAlignment="1">
      <alignment horizontal="center" vertical="top"/>
    </xf>
    <xf numFmtId="2" fontId="16" fillId="0" borderId="13" xfId="0" applyNumberFormat="1" applyFont="1" applyFill="1" applyBorder="1" applyAlignment="1">
      <alignment horizontal="center" vertical="top"/>
    </xf>
    <xf numFmtId="0" fontId="17" fillId="0" borderId="13" xfId="0" applyFont="1" applyFill="1" applyBorder="1" applyAlignment="1">
      <alignment horizontal="justify" vertical="top" wrapText="1"/>
    </xf>
    <xf numFmtId="2" fontId="75" fillId="0" borderId="13" xfId="0" applyNumberFormat="1" applyFont="1" applyFill="1" applyBorder="1" applyAlignment="1">
      <alignment horizontal="center" vertical="top"/>
    </xf>
    <xf numFmtId="0" fontId="75" fillId="0" borderId="13" xfId="0" applyFont="1" applyFill="1" applyBorder="1" applyAlignment="1">
      <alignment horizontal="center" vertical="top"/>
    </xf>
    <xf numFmtId="0" fontId="76" fillId="0" borderId="13" xfId="58" applyNumberFormat="1" applyFont="1" applyFill="1" applyBorder="1" applyAlignment="1">
      <alignment horizontal="left" vertical="top" wrapText="1" readingOrder="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5"/>
  <sheetViews>
    <sheetView showGridLines="0" zoomScale="73" zoomScaleNormal="73" zoomScalePageLayoutView="0" workbookViewId="0" topLeftCell="A1">
      <selection activeCell="B8" sqref="B8:BC8"/>
    </sheetView>
  </sheetViews>
  <sheetFormatPr defaultColWidth="9.140625" defaultRowHeight="15"/>
  <cols>
    <col min="1" max="1" width="15.421875" style="56" customWidth="1"/>
    <col min="2" max="2" width="47.8515625" style="56" customWidth="1"/>
    <col min="3" max="3" width="15.7109375" style="56" hidden="1" customWidth="1"/>
    <col min="4" max="4" width="14.57421875" style="56" customWidth="1"/>
    <col min="5" max="5" width="11.28125" style="5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85" t="str">
        <f>B2&amp;" BoQ"</f>
        <v>Item Rate BoQ</v>
      </c>
      <c r="B1" s="85"/>
      <c r="C1" s="85"/>
      <c r="D1" s="85"/>
      <c r="E1" s="85"/>
      <c r="F1" s="85"/>
      <c r="G1" s="85"/>
      <c r="H1" s="85"/>
      <c r="I1" s="85"/>
      <c r="J1" s="85"/>
      <c r="K1" s="85"/>
      <c r="L1" s="85"/>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6" t="s">
        <v>72</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7"/>
      <c r="IF4" s="7"/>
      <c r="IG4" s="7"/>
      <c r="IH4" s="7"/>
      <c r="II4" s="7"/>
    </row>
    <row r="5" spans="1:243" s="6" customFormat="1" ht="30.75" customHeight="1">
      <c r="A5" s="86" t="s">
        <v>71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7"/>
      <c r="IF5" s="7"/>
      <c r="IG5" s="7"/>
      <c r="IH5" s="7"/>
      <c r="II5" s="7"/>
    </row>
    <row r="6" spans="1:243" s="6" customFormat="1" ht="30.75" customHeight="1">
      <c r="A6" s="86" t="s">
        <v>94</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7"/>
      <c r="IF6" s="7"/>
      <c r="IG6" s="7"/>
      <c r="IH6" s="7"/>
      <c r="II6" s="7"/>
    </row>
    <row r="7" spans="1:243" s="6" customFormat="1" ht="29.25" customHeight="1" hidden="1">
      <c r="A7" s="87" t="s">
        <v>10</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7"/>
      <c r="IF7" s="7"/>
      <c r="IG7" s="7"/>
      <c r="IH7" s="7"/>
      <c r="II7" s="7"/>
    </row>
    <row r="8" spans="1:243" s="9" customFormat="1" ht="61.5" customHeight="1">
      <c r="A8" s="8" t="s">
        <v>51</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IE8" s="10"/>
      <c r="IF8" s="10"/>
      <c r="IG8" s="10"/>
      <c r="IH8" s="10"/>
      <c r="II8" s="10"/>
    </row>
    <row r="9" spans="1:243" s="11" customFormat="1" ht="61.5" customHeight="1">
      <c r="A9" s="79" t="s">
        <v>11</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81"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84" customHeight="1">
      <c r="A13" s="69">
        <v>1</v>
      </c>
      <c r="B13" s="70" t="s">
        <v>55</v>
      </c>
      <c r="C13" s="78" t="s">
        <v>75</v>
      </c>
      <c r="D13" s="68"/>
      <c r="E13" s="68"/>
      <c r="F13" s="19"/>
      <c r="G13" s="20"/>
      <c r="H13" s="20"/>
      <c r="I13" s="19"/>
      <c r="J13" s="21"/>
      <c r="K13" s="22"/>
      <c r="L13" s="22"/>
      <c r="M13" s="23"/>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9"/>
      <c r="IE13" s="31">
        <v>1</v>
      </c>
      <c r="IF13" s="31" t="s">
        <v>34</v>
      </c>
      <c r="IG13" s="31" t="s">
        <v>35</v>
      </c>
      <c r="IH13" s="31">
        <v>10</v>
      </c>
      <c r="II13" s="31" t="s">
        <v>36</v>
      </c>
    </row>
    <row r="14" spans="1:243" s="30" customFormat="1" ht="18.75" customHeight="1">
      <c r="A14" s="69">
        <v>1.1</v>
      </c>
      <c r="B14" s="70" t="s">
        <v>56</v>
      </c>
      <c r="C14" s="78" t="s">
        <v>76</v>
      </c>
      <c r="D14" s="68">
        <v>2</v>
      </c>
      <c r="E14" s="68" t="s">
        <v>73</v>
      </c>
      <c r="F14" s="66">
        <v>100</v>
      </c>
      <c r="G14" s="32"/>
      <c r="H14" s="20"/>
      <c r="I14" s="19" t="s">
        <v>38</v>
      </c>
      <c r="J14" s="21">
        <f aca="true" t="shared" si="0" ref="J14:J31">IF(I14="Less(-)",-1,1)</f>
        <v>1</v>
      </c>
      <c r="K14" s="22" t="s">
        <v>48</v>
      </c>
      <c r="L14" s="22" t="s">
        <v>7</v>
      </c>
      <c r="M14" s="65"/>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3">
        <f>total_amount_ba($B$2,$D$2,D14,F14,J14,K14,M14)</f>
        <v>0</v>
      </c>
      <c r="BB14" s="63">
        <f>BA14+SUM(N14:AZ14)</f>
        <v>0</v>
      </c>
      <c r="BC14" s="29" t="str">
        <f>SpellNumber(L14,BB14)</f>
        <v>INR Zero Only</v>
      </c>
      <c r="IE14" s="31">
        <v>1.01</v>
      </c>
      <c r="IF14" s="31" t="s">
        <v>39</v>
      </c>
      <c r="IG14" s="31" t="s">
        <v>35</v>
      </c>
      <c r="IH14" s="31">
        <v>123.223</v>
      </c>
      <c r="II14" s="31" t="s">
        <v>37</v>
      </c>
    </row>
    <row r="15" spans="1:243" s="30" customFormat="1" ht="18.75" customHeight="1">
      <c r="A15" s="69">
        <v>1.2</v>
      </c>
      <c r="B15" s="70" t="s">
        <v>57</v>
      </c>
      <c r="C15" s="78" t="s">
        <v>77</v>
      </c>
      <c r="D15" s="68">
        <v>1</v>
      </c>
      <c r="E15" s="68" t="s">
        <v>73</v>
      </c>
      <c r="F15" s="66">
        <v>100</v>
      </c>
      <c r="G15" s="32"/>
      <c r="H15" s="32"/>
      <c r="I15" s="19" t="s">
        <v>38</v>
      </c>
      <c r="J15" s="21">
        <f t="shared" si="0"/>
        <v>1</v>
      </c>
      <c r="K15" s="22" t="s">
        <v>48</v>
      </c>
      <c r="L15" s="22" t="s">
        <v>7</v>
      </c>
      <c r="M15" s="65"/>
      <c r="N15" s="33"/>
      <c r="O15" s="33"/>
      <c r="P15" s="34"/>
      <c r="Q15" s="33"/>
      <c r="R15" s="33"/>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3">
        <f aca="true" t="shared" si="1" ref="BA15:BA20">total_amount_ba($B$2,$D$2,D15,F15,J15,K15,M15)</f>
        <v>0</v>
      </c>
      <c r="BB15" s="63">
        <f aca="true" t="shared" si="2" ref="BB15:BB20">BA15+SUM(N15:AZ15)</f>
        <v>0</v>
      </c>
      <c r="BC15" s="29" t="str">
        <f aca="true" t="shared" si="3" ref="BC15:BC20">SpellNumber(L15,BB15)</f>
        <v>INR Zero Only</v>
      </c>
      <c r="IE15" s="31">
        <v>1.02</v>
      </c>
      <c r="IF15" s="31" t="s">
        <v>40</v>
      </c>
      <c r="IG15" s="31" t="s">
        <v>41</v>
      </c>
      <c r="IH15" s="31">
        <v>213</v>
      </c>
      <c r="II15" s="31" t="s">
        <v>37</v>
      </c>
    </row>
    <row r="16" spans="1:243" s="30" customFormat="1" ht="18.75" customHeight="1">
      <c r="A16" s="69">
        <v>1.3</v>
      </c>
      <c r="B16" s="70" t="s">
        <v>58</v>
      </c>
      <c r="C16" s="78" t="s">
        <v>78</v>
      </c>
      <c r="D16" s="68">
        <v>4</v>
      </c>
      <c r="E16" s="68" t="s">
        <v>73</v>
      </c>
      <c r="F16" s="66">
        <v>10</v>
      </c>
      <c r="G16" s="32"/>
      <c r="H16" s="32"/>
      <c r="I16" s="19" t="s">
        <v>38</v>
      </c>
      <c r="J16" s="21">
        <f t="shared" si="0"/>
        <v>1</v>
      </c>
      <c r="K16" s="22" t="s">
        <v>48</v>
      </c>
      <c r="L16" s="22" t="s">
        <v>7</v>
      </c>
      <c r="M16" s="65"/>
      <c r="N16" s="33"/>
      <c r="O16" s="33"/>
      <c r="P16" s="34"/>
      <c r="Q16" s="33"/>
      <c r="R16" s="33"/>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3">
        <f t="shared" si="1"/>
        <v>0</v>
      </c>
      <c r="BB16" s="63">
        <f t="shared" si="2"/>
        <v>0</v>
      </c>
      <c r="BC16" s="29" t="str">
        <f t="shared" si="3"/>
        <v>INR Zero Only</v>
      </c>
      <c r="IE16" s="31">
        <v>2</v>
      </c>
      <c r="IF16" s="31" t="s">
        <v>34</v>
      </c>
      <c r="IG16" s="31" t="s">
        <v>42</v>
      </c>
      <c r="IH16" s="31">
        <v>10</v>
      </c>
      <c r="II16" s="31" t="s">
        <v>37</v>
      </c>
    </row>
    <row r="17" spans="1:243" s="30" customFormat="1" ht="54" customHeight="1">
      <c r="A17" s="69">
        <v>2</v>
      </c>
      <c r="B17" s="70" t="s">
        <v>59</v>
      </c>
      <c r="C17" s="78" t="s">
        <v>79</v>
      </c>
      <c r="D17" s="71">
        <v>2</v>
      </c>
      <c r="E17" s="72" t="s">
        <v>74</v>
      </c>
      <c r="F17" s="66">
        <v>10</v>
      </c>
      <c r="G17" s="32"/>
      <c r="H17" s="32"/>
      <c r="I17" s="19" t="s">
        <v>38</v>
      </c>
      <c r="J17" s="21">
        <f t="shared" si="0"/>
        <v>1</v>
      </c>
      <c r="K17" s="22" t="s">
        <v>48</v>
      </c>
      <c r="L17" s="22" t="s">
        <v>7</v>
      </c>
      <c r="M17" s="65"/>
      <c r="N17" s="33"/>
      <c r="O17" s="33"/>
      <c r="P17" s="34"/>
      <c r="Q17" s="33"/>
      <c r="R17" s="33"/>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3">
        <f t="shared" si="1"/>
        <v>0</v>
      </c>
      <c r="BB17" s="63">
        <f t="shared" si="2"/>
        <v>0</v>
      </c>
      <c r="BC17" s="29" t="str">
        <f t="shared" si="3"/>
        <v>INR Zero Only</v>
      </c>
      <c r="IE17" s="31">
        <v>3</v>
      </c>
      <c r="IF17" s="31" t="s">
        <v>43</v>
      </c>
      <c r="IG17" s="31" t="s">
        <v>44</v>
      </c>
      <c r="IH17" s="31">
        <v>10</v>
      </c>
      <c r="II17" s="31" t="s">
        <v>37</v>
      </c>
    </row>
    <row r="18" spans="1:243" s="30" customFormat="1" ht="64.5" customHeight="1">
      <c r="A18" s="69">
        <v>3</v>
      </c>
      <c r="B18" s="70" t="s">
        <v>60</v>
      </c>
      <c r="C18" s="78" t="s">
        <v>80</v>
      </c>
      <c r="D18" s="71">
        <v>5</v>
      </c>
      <c r="E18" s="72" t="s">
        <v>74</v>
      </c>
      <c r="F18" s="66">
        <v>10</v>
      </c>
      <c r="G18" s="32"/>
      <c r="H18" s="32"/>
      <c r="I18" s="19" t="s">
        <v>38</v>
      </c>
      <c r="J18" s="21">
        <f t="shared" si="0"/>
        <v>1</v>
      </c>
      <c r="K18" s="22" t="s">
        <v>48</v>
      </c>
      <c r="L18" s="22" t="s">
        <v>7</v>
      </c>
      <c r="M18" s="65"/>
      <c r="N18" s="33"/>
      <c r="O18" s="33"/>
      <c r="P18" s="34"/>
      <c r="Q18" s="33"/>
      <c r="R18" s="33"/>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3">
        <f t="shared" si="1"/>
        <v>0</v>
      </c>
      <c r="BB18" s="63">
        <f t="shared" si="2"/>
        <v>0</v>
      </c>
      <c r="BC18" s="29" t="str">
        <f t="shared" si="3"/>
        <v>INR Zero Only</v>
      </c>
      <c r="IE18" s="31">
        <v>1.01</v>
      </c>
      <c r="IF18" s="31" t="s">
        <v>39</v>
      </c>
      <c r="IG18" s="31" t="s">
        <v>35</v>
      </c>
      <c r="IH18" s="31">
        <v>123.223</v>
      </c>
      <c r="II18" s="31" t="s">
        <v>37</v>
      </c>
    </row>
    <row r="19" spans="1:243" s="30" customFormat="1" ht="45.75" customHeight="1">
      <c r="A19" s="73">
        <v>4</v>
      </c>
      <c r="B19" s="70" t="s">
        <v>61</v>
      </c>
      <c r="C19" s="78" t="s">
        <v>81</v>
      </c>
      <c r="D19" s="74">
        <v>11</v>
      </c>
      <c r="E19" s="74" t="s">
        <v>37</v>
      </c>
      <c r="F19" s="66">
        <v>10</v>
      </c>
      <c r="G19" s="32"/>
      <c r="H19" s="32"/>
      <c r="I19" s="19" t="s">
        <v>38</v>
      </c>
      <c r="J19" s="21">
        <f t="shared" si="0"/>
        <v>1</v>
      </c>
      <c r="K19" s="22" t="s">
        <v>48</v>
      </c>
      <c r="L19" s="22" t="s">
        <v>7</v>
      </c>
      <c r="M19" s="65"/>
      <c r="N19" s="33"/>
      <c r="O19" s="33"/>
      <c r="P19" s="34"/>
      <c r="Q19" s="33"/>
      <c r="R19" s="33"/>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7"/>
      <c r="AV19" s="36"/>
      <c r="AW19" s="36"/>
      <c r="AX19" s="36"/>
      <c r="AY19" s="36"/>
      <c r="AZ19" s="36"/>
      <c r="BA19" s="63">
        <f t="shared" si="1"/>
        <v>0</v>
      </c>
      <c r="BB19" s="63">
        <f t="shared" si="2"/>
        <v>0</v>
      </c>
      <c r="BC19" s="29" t="str">
        <f t="shared" si="3"/>
        <v>INR Zero Only</v>
      </c>
      <c r="IE19" s="31">
        <v>1.02</v>
      </c>
      <c r="IF19" s="31" t="s">
        <v>40</v>
      </c>
      <c r="IG19" s="31" t="s">
        <v>41</v>
      </c>
      <c r="IH19" s="31">
        <v>213</v>
      </c>
      <c r="II19" s="31" t="s">
        <v>37</v>
      </c>
    </row>
    <row r="20" spans="1:243" s="30" customFormat="1" ht="57" customHeight="1">
      <c r="A20" s="73">
        <v>5</v>
      </c>
      <c r="B20" s="70" t="s">
        <v>62</v>
      </c>
      <c r="C20" s="78" t="s">
        <v>82</v>
      </c>
      <c r="D20" s="74">
        <v>6</v>
      </c>
      <c r="E20" s="74" t="s">
        <v>37</v>
      </c>
      <c r="F20" s="66">
        <v>10</v>
      </c>
      <c r="G20" s="32"/>
      <c r="H20" s="32"/>
      <c r="I20" s="19" t="s">
        <v>38</v>
      </c>
      <c r="J20" s="21">
        <f t="shared" si="0"/>
        <v>1</v>
      </c>
      <c r="K20" s="22" t="s">
        <v>48</v>
      </c>
      <c r="L20" s="22" t="s">
        <v>7</v>
      </c>
      <c r="M20" s="65"/>
      <c r="N20" s="33"/>
      <c r="O20" s="33"/>
      <c r="P20" s="34"/>
      <c r="Q20" s="33"/>
      <c r="R20" s="33"/>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3">
        <f t="shared" si="1"/>
        <v>0</v>
      </c>
      <c r="BB20" s="63">
        <f t="shared" si="2"/>
        <v>0</v>
      </c>
      <c r="BC20" s="29" t="str">
        <f t="shared" si="3"/>
        <v>INR Zero Only</v>
      </c>
      <c r="IE20" s="31">
        <v>2</v>
      </c>
      <c r="IF20" s="31" t="s">
        <v>34</v>
      </c>
      <c r="IG20" s="31" t="s">
        <v>42</v>
      </c>
      <c r="IH20" s="31">
        <v>10</v>
      </c>
      <c r="II20" s="31" t="s">
        <v>37</v>
      </c>
    </row>
    <row r="21" spans="1:243" s="30" customFormat="1" ht="78" customHeight="1">
      <c r="A21" s="69">
        <v>6</v>
      </c>
      <c r="B21" s="75" t="s">
        <v>63</v>
      </c>
      <c r="C21" s="78" t="s">
        <v>83</v>
      </c>
      <c r="D21" s="71"/>
      <c r="E21" s="72"/>
      <c r="F21" s="19"/>
      <c r="G21" s="20"/>
      <c r="H21" s="20"/>
      <c r="I21" s="19"/>
      <c r="J21" s="21"/>
      <c r="K21" s="22"/>
      <c r="L21" s="22"/>
      <c r="M21" s="23"/>
      <c r="N21" s="24"/>
      <c r="O21" s="24"/>
      <c r="P21" s="25"/>
      <c r="Q21" s="24"/>
      <c r="R21" s="24"/>
      <c r="S21" s="26"/>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7"/>
      <c r="BB21" s="28"/>
      <c r="BC21" s="29"/>
      <c r="IE21" s="31">
        <v>3</v>
      </c>
      <c r="IF21" s="31" t="s">
        <v>43</v>
      </c>
      <c r="IG21" s="31" t="s">
        <v>44</v>
      </c>
      <c r="IH21" s="31">
        <v>10</v>
      </c>
      <c r="II21" s="31" t="s">
        <v>37</v>
      </c>
    </row>
    <row r="22" spans="1:243" s="30" customFormat="1" ht="46.5" customHeight="1">
      <c r="A22" s="69">
        <v>6.1</v>
      </c>
      <c r="B22" s="67" t="s">
        <v>64</v>
      </c>
      <c r="C22" s="78" t="s">
        <v>84</v>
      </c>
      <c r="D22" s="76">
        <v>10</v>
      </c>
      <c r="E22" s="77" t="s">
        <v>74</v>
      </c>
      <c r="F22" s="66">
        <v>100</v>
      </c>
      <c r="G22" s="32"/>
      <c r="H22" s="32"/>
      <c r="I22" s="19" t="s">
        <v>38</v>
      </c>
      <c r="J22" s="21">
        <f aca="true" t="shared" si="4" ref="J22:J28">IF(I22="Less(-)",-1,1)</f>
        <v>1</v>
      </c>
      <c r="K22" s="22" t="s">
        <v>48</v>
      </c>
      <c r="L22" s="22" t="s">
        <v>7</v>
      </c>
      <c r="M22" s="65"/>
      <c r="N22" s="33"/>
      <c r="O22" s="33"/>
      <c r="P22" s="34"/>
      <c r="Q22" s="33"/>
      <c r="R22" s="33"/>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3">
        <f aca="true" t="shared" si="5" ref="BA22:BA28">total_amount_ba($B$2,$D$2,D22,F22,J22,K22,M22)</f>
        <v>0</v>
      </c>
      <c r="BB22" s="63">
        <f aca="true" t="shared" si="6" ref="BB22:BB28">BA22+SUM(N22:AZ22)</f>
        <v>0</v>
      </c>
      <c r="BC22" s="29" t="str">
        <f aca="true" t="shared" si="7" ref="BC22:BC28">SpellNumber(L22,BB22)</f>
        <v>INR Zero Only</v>
      </c>
      <c r="IE22" s="31">
        <v>1.02</v>
      </c>
      <c r="IF22" s="31" t="s">
        <v>40</v>
      </c>
      <c r="IG22" s="31" t="s">
        <v>41</v>
      </c>
      <c r="IH22" s="31">
        <v>213</v>
      </c>
      <c r="II22" s="31" t="s">
        <v>37</v>
      </c>
    </row>
    <row r="23" spans="1:243" s="30" customFormat="1" ht="81.75" customHeight="1">
      <c r="A23" s="69">
        <v>7</v>
      </c>
      <c r="B23" s="75" t="s">
        <v>65</v>
      </c>
      <c r="C23" s="78" t="s">
        <v>85</v>
      </c>
      <c r="D23" s="71"/>
      <c r="E23" s="72"/>
      <c r="F23" s="19"/>
      <c r="G23" s="20"/>
      <c r="H23" s="20"/>
      <c r="I23" s="19"/>
      <c r="J23" s="21"/>
      <c r="K23" s="22"/>
      <c r="L23" s="22"/>
      <c r="M23" s="23"/>
      <c r="N23" s="24"/>
      <c r="O23" s="24"/>
      <c r="P23" s="25"/>
      <c r="Q23" s="24"/>
      <c r="R23" s="24"/>
      <c r="S23" s="26"/>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7"/>
      <c r="BB23" s="28"/>
      <c r="BC23" s="29"/>
      <c r="IE23" s="31">
        <v>2</v>
      </c>
      <c r="IF23" s="31" t="s">
        <v>34</v>
      </c>
      <c r="IG23" s="31" t="s">
        <v>42</v>
      </c>
      <c r="IH23" s="31">
        <v>10</v>
      </c>
      <c r="II23" s="31" t="s">
        <v>37</v>
      </c>
    </row>
    <row r="24" spans="1:243" s="30" customFormat="1" ht="45" customHeight="1">
      <c r="A24" s="69">
        <v>7.1</v>
      </c>
      <c r="B24" s="67" t="s">
        <v>64</v>
      </c>
      <c r="C24" s="78" t="s">
        <v>86</v>
      </c>
      <c r="D24" s="76">
        <v>10</v>
      </c>
      <c r="E24" s="77" t="s">
        <v>74</v>
      </c>
      <c r="F24" s="66">
        <v>10</v>
      </c>
      <c r="G24" s="32"/>
      <c r="H24" s="32"/>
      <c r="I24" s="19" t="s">
        <v>38</v>
      </c>
      <c r="J24" s="21">
        <f t="shared" si="4"/>
        <v>1</v>
      </c>
      <c r="K24" s="22" t="s">
        <v>48</v>
      </c>
      <c r="L24" s="22" t="s">
        <v>7</v>
      </c>
      <c r="M24" s="65"/>
      <c r="N24" s="33"/>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3">
        <f t="shared" si="5"/>
        <v>0</v>
      </c>
      <c r="BB24" s="63">
        <f t="shared" si="6"/>
        <v>0</v>
      </c>
      <c r="BC24" s="29" t="str">
        <f t="shared" si="7"/>
        <v>INR Zero Only</v>
      </c>
      <c r="IE24" s="31">
        <v>3</v>
      </c>
      <c r="IF24" s="31" t="s">
        <v>43</v>
      </c>
      <c r="IG24" s="31" t="s">
        <v>44</v>
      </c>
      <c r="IH24" s="31">
        <v>10</v>
      </c>
      <c r="II24" s="31" t="s">
        <v>37</v>
      </c>
    </row>
    <row r="25" spans="1:243" s="30" customFormat="1" ht="47.25" customHeight="1">
      <c r="A25" s="69">
        <v>8</v>
      </c>
      <c r="B25" s="75" t="s">
        <v>66</v>
      </c>
      <c r="C25" s="78" t="s">
        <v>87</v>
      </c>
      <c r="D25" s="71">
        <v>30</v>
      </c>
      <c r="E25" s="72" t="s">
        <v>74</v>
      </c>
      <c r="F25" s="66">
        <v>10</v>
      </c>
      <c r="G25" s="32"/>
      <c r="H25" s="32"/>
      <c r="I25" s="19" t="s">
        <v>38</v>
      </c>
      <c r="J25" s="21">
        <f t="shared" si="4"/>
        <v>1</v>
      </c>
      <c r="K25" s="22" t="s">
        <v>48</v>
      </c>
      <c r="L25" s="22" t="s">
        <v>7</v>
      </c>
      <c r="M25" s="65"/>
      <c r="N25" s="33"/>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3">
        <f t="shared" si="5"/>
        <v>0</v>
      </c>
      <c r="BB25" s="63">
        <f t="shared" si="6"/>
        <v>0</v>
      </c>
      <c r="BC25" s="29" t="str">
        <f t="shared" si="7"/>
        <v>INR Zero Only</v>
      </c>
      <c r="IE25" s="31">
        <v>1.01</v>
      </c>
      <c r="IF25" s="31" t="s">
        <v>39</v>
      </c>
      <c r="IG25" s="31" t="s">
        <v>35</v>
      </c>
      <c r="IH25" s="31">
        <v>123.223</v>
      </c>
      <c r="II25" s="31" t="s">
        <v>37</v>
      </c>
    </row>
    <row r="26" spans="1:243" s="30" customFormat="1" ht="64.5" customHeight="1">
      <c r="A26" s="73">
        <v>9</v>
      </c>
      <c r="B26" s="70" t="s">
        <v>67</v>
      </c>
      <c r="C26" s="78" t="s">
        <v>88</v>
      </c>
      <c r="D26" s="74"/>
      <c r="E26" s="74"/>
      <c r="F26" s="19"/>
      <c r="G26" s="20"/>
      <c r="H26" s="20"/>
      <c r="I26" s="19"/>
      <c r="J26" s="21"/>
      <c r="K26" s="22"/>
      <c r="L26" s="22"/>
      <c r="M26" s="23"/>
      <c r="N26" s="24"/>
      <c r="O26" s="24"/>
      <c r="P26" s="25"/>
      <c r="Q26" s="24"/>
      <c r="R26" s="24"/>
      <c r="S26" s="26"/>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7"/>
      <c r="BB26" s="28"/>
      <c r="BC26" s="29"/>
      <c r="IE26" s="31">
        <v>1.02</v>
      </c>
      <c r="IF26" s="31" t="s">
        <v>40</v>
      </c>
      <c r="IG26" s="31" t="s">
        <v>41</v>
      </c>
      <c r="IH26" s="31">
        <v>213</v>
      </c>
      <c r="II26" s="31" t="s">
        <v>37</v>
      </c>
    </row>
    <row r="27" spans="1:243" s="30" customFormat="1" ht="18.75" customHeight="1">
      <c r="A27" s="73">
        <v>9.1</v>
      </c>
      <c r="B27" s="70" t="s">
        <v>68</v>
      </c>
      <c r="C27" s="78" t="s">
        <v>89</v>
      </c>
      <c r="D27" s="74">
        <v>30</v>
      </c>
      <c r="E27" s="74" t="s">
        <v>74</v>
      </c>
      <c r="F27" s="66">
        <v>10</v>
      </c>
      <c r="G27" s="32"/>
      <c r="H27" s="32"/>
      <c r="I27" s="19" t="s">
        <v>38</v>
      </c>
      <c r="J27" s="21">
        <f t="shared" si="4"/>
        <v>1</v>
      </c>
      <c r="K27" s="22" t="s">
        <v>48</v>
      </c>
      <c r="L27" s="22" t="s">
        <v>7</v>
      </c>
      <c r="M27" s="65"/>
      <c r="N27" s="33"/>
      <c r="O27" s="33"/>
      <c r="P27" s="34"/>
      <c r="Q27" s="33"/>
      <c r="R27" s="33"/>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3">
        <f t="shared" si="5"/>
        <v>0</v>
      </c>
      <c r="BB27" s="63">
        <f t="shared" si="6"/>
        <v>0</v>
      </c>
      <c r="BC27" s="29" t="str">
        <f t="shared" si="7"/>
        <v>INR Zero Only</v>
      </c>
      <c r="IE27" s="31">
        <v>2</v>
      </c>
      <c r="IF27" s="31" t="s">
        <v>34</v>
      </c>
      <c r="IG27" s="31" t="s">
        <v>42</v>
      </c>
      <c r="IH27" s="31">
        <v>10</v>
      </c>
      <c r="II27" s="31" t="s">
        <v>37</v>
      </c>
    </row>
    <row r="28" spans="1:243" s="30" customFormat="1" ht="18.75" customHeight="1">
      <c r="A28" s="73">
        <v>9.2</v>
      </c>
      <c r="B28" s="70" t="s">
        <v>69</v>
      </c>
      <c r="C28" s="78" t="s">
        <v>90</v>
      </c>
      <c r="D28" s="74">
        <v>40</v>
      </c>
      <c r="E28" s="74" t="s">
        <v>74</v>
      </c>
      <c r="F28" s="66">
        <v>10</v>
      </c>
      <c r="G28" s="32"/>
      <c r="H28" s="32"/>
      <c r="I28" s="19" t="s">
        <v>38</v>
      </c>
      <c r="J28" s="21">
        <f t="shared" si="4"/>
        <v>1</v>
      </c>
      <c r="K28" s="22" t="s">
        <v>48</v>
      </c>
      <c r="L28" s="22" t="s">
        <v>7</v>
      </c>
      <c r="M28" s="65"/>
      <c r="N28" s="33"/>
      <c r="O28" s="33"/>
      <c r="P28" s="34"/>
      <c r="Q28" s="33"/>
      <c r="R28" s="33"/>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3">
        <f t="shared" si="5"/>
        <v>0</v>
      </c>
      <c r="BB28" s="63">
        <f t="shared" si="6"/>
        <v>0</v>
      </c>
      <c r="BC28" s="29" t="str">
        <f t="shared" si="7"/>
        <v>INR Zero Only</v>
      </c>
      <c r="IE28" s="31">
        <v>3</v>
      </c>
      <c r="IF28" s="31" t="s">
        <v>43</v>
      </c>
      <c r="IG28" s="31" t="s">
        <v>44</v>
      </c>
      <c r="IH28" s="31">
        <v>10</v>
      </c>
      <c r="II28" s="31" t="s">
        <v>37</v>
      </c>
    </row>
    <row r="29" spans="1:243" s="30" customFormat="1" ht="36" customHeight="1">
      <c r="A29" s="73">
        <v>10</v>
      </c>
      <c r="B29" s="67" t="s">
        <v>70</v>
      </c>
      <c r="C29" s="78" t="s">
        <v>91</v>
      </c>
      <c r="D29" s="74"/>
      <c r="E29" s="74"/>
      <c r="F29" s="19"/>
      <c r="G29" s="20"/>
      <c r="H29" s="20"/>
      <c r="I29" s="19"/>
      <c r="J29" s="21"/>
      <c r="K29" s="22"/>
      <c r="L29" s="22"/>
      <c r="M29" s="23"/>
      <c r="N29" s="24"/>
      <c r="O29" s="24"/>
      <c r="P29" s="25"/>
      <c r="Q29" s="24"/>
      <c r="R29" s="24"/>
      <c r="S29" s="26"/>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27"/>
      <c r="BB29" s="28"/>
      <c r="BC29" s="29"/>
      <c r="IE29" s="31">
        <v>1.02</v>
      </c>
      <c r="IF29" s="31" t="s">
        <v>40</v>
      </c>
      <c r="IG29" s="31" t="s">
        <v>41</v>
      </c>
      <c r="IH29" s="31">
        <v>213</v>
      </c>
      <c r="II29" s="31" t="s">
        <v>37</v>
      </c>
    </row>
    <row r="30" spans="1:243" s="30" customFormat="1" ht="20.25" customHeight="1">
      <c r="A30" s="73">
        <v>10.1</v>
      </c>
      <c r="B30" s="70" t="s">
        <v>68</v>
      </c>
      <c r="C30" s="78" t="s">
        <v>92</v>
      </c>
      <c r="D30" s="74">
        <v>50</v>
      </c>
      <c r="E30" s="74" t="s">
        <v>37</v>
      </c>
      <c r="F30" s="66">
        <v>10</v>
      </c>
      <c r="G30" s="32"/>
      <c r="H30" s="32"/>
      <c r="I30" s="19" t="s">
        <v>38</v>
      </c>
      <c r="J30" s="21">
        <f t="shared" si="0"/>
        <v>1</v>
      </c>
      <c r="K30" s="22" t="s">
        <v>48</v>
      </c>
      <c r="L30" s="22" t="s">
        <v>7</v>
      </c>
      <c r="M30" s="65"/>
      <c r="N30" s="33"/>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3">
        <f>total_amount_ba($B$2,$D$2,D30,F30,J30,K30,M30)</f>
        <v>0</v>
      </c>
      <c r="BB30" s="63">
        <f>BA30+SUM(N30:AZ30)</f>
        <v>0</v>
      </c>
      <c r="BC30" s="29" t="str">
        <f>SpellNumber(L30,BB30)</f>
        <v>INR Zero Only</v>
      </c>
      <c r="IE30" s="31">
        <v>2</v>
      </c>
      <c r="IF30" s="31" t="s">
        <v>34</v>
      </c>
      <c r="IG30" s="31" t="s">
        <v>42</v>
      </c>
      <c r="IH30" s="31">
        <v>10</v>
      </c>
      <c r="II30" s="31" t="s">
        <v>37</v>
      </c>
    </row>
    <row r="31" spans="1:243" s="30" customFormat="1" ht="21" customHeight="1">
      <c r="A31" s="73">
        <v>10.2</v>
      </c>
      <c r="B31" s="70" t="s">
        <v>69</v>
      </c>
      <c r="C31" s="78" t="s">
        <v>93</v>
      </c>
      <c r="D31" s="74">
        <v>70</v>
      </c>
      <c r="E31" s="74" t="s">
        <v>37</v>
      </c>
      <c r="F31" s="66">
        <v>10</v>
      </c>
      <c r="G31" s="32"/>
      <c r="H31" s="32"/>
      <c r="I31" s="19" t="s">
        <v>38</v>
      </c>
      <c r="J31" s="21">
        <f t="shared" si="0"/>
        <v>1</v>
      </c>
      <c r="K31" s="22" t="s">
        <v>48</v>
      </c>
      <c r="L31" s="22" t="s">
        <v>7</v>
      </c>
      <c r="M31" s="65"/>
      <c r="N31" s="33"/>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3">
        <f>total_amount_ba($B$2,$D$2,D31,F31,J31,K31,M31)</f>
        <v>0</v>
      </c>
      <c r="BB31" s="63">
        <f>BA31+SUM(N31:AZ31)</f>
        <v>0</v>
      </c>
      <c r="BC31" s="29" t="str">
        <f>SpellNumber(L31,BB31)</f>
        <v>INR Zero Only</v>
      </c>
      <c r="IE31" s="31">
        <v>3</v>
      </c>
      <c r="IF31" s="31" t="s">
        <v>43</v>
      </c>
      <c r="IG31" s="31" t="s">
        <v>44</v>
      </c>
      <c r="IH31" s="31">
        <v>10</v>
      </c>
      <c r="II31" s="31" t="s">
        <v>37</v>
      </c>
    </row>
    <row r="32" spans="1:243" s="30" customFormat="1" ht="33" customHeight="1">
      <c r="A32" s="38" t="s">
        <v>46</v>
      </c>
      <c r="B32" s="39"/>
      <c r="C32" s="40"/>
      <c r="D32" s="41"/>
      <c r="E32" s="41"/>
      <c r="F32" s="41"/>
      <c r="G32" s="41"/>
      <c r="H32" s="42"/>
      <c r="I32" s="42"/>
      <c r="J32" s="42"/>
      <c r="K32" s="42"/>
      <c r="L32" s="43"/>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64">
        <f>SUM(BA13:BA31)</f>
        <v>0</v>
      </c>
      <c r="BB32" s="64">
        <f>SUM(BB13:BB31)</f>
        <v>0</v>
      </c>
      <c r="BC32" s="29" t="str">
        <f>SpellNumber($E$2,BB32)</f>
        <v>INR Zero Only</v>
      </c>
      <c r="IE32" s="31">
        <v>4</v>
      </c>
      <c r="IF32" s="31" t="s">
        <v>40</v>
      </c>
      <c r="IG32" s="31" t="s">
        <v>45</v>
      </c>
      <c r="IH32" s="31">
        <v>10</v>
      </c>
      <c r="II32" s="31" t="s">
        <v>37</v>
      </c>
    </row>
    <row r="33" spans="1:243" s="54" customFormat="1" ht="39" customHeight="1" hidden="1">
      <c r="A33" s="39" t="s">
        <v>50</v>
      </c>
      <c r="B33" s="45"/>
      <c r="C33" s="46"/>
      <c r="D33" s="47"/>
      <c r="E33" s="48" t="s">
        <v>47</v>
      </c>
      <c r="F33" s="61"/>
      <c r="G33" s="49"/>
      <c r="H33" s="50"/>
      <c r="I33" s="50"/>
      <c r="J33" s="50"/>
      <c r="K33" s="51"/>
      <c r="L33" s="52"/>
      <c r="M33" s="53"/>
      <c r="O33" s="30"/>
      <c r="P33" s="30"/>
      <c r="Q33" s="30"/>
      <c r="R33" s="30"/>
      <c r="S33" s="30"/>
      <c r="BA33" s="59">
        <f>IF(ISBLANK(F33),0,IF(E33="Excess (+)",ROUND(BA32+(BA32*F33),2),IF(E33="Less (-)",ROUND(BA32+(BA32*F33*(-1)),2),0)))</f>
        <v>0</v>
      </c>
      <c r="BB33" s="60">
        <f>ROUND(BA33,0)</f>
        <v>0</v>
      </c>
      <c r="BC33" s="29" t="str">
        <f>SpellNumber(L33,BB33)</f>
        <v> Zero Only</v>
      </c>
      <c r="IE33" s="55"/>
      <c r="IF33" s="55"/>
      <c r="IG33" s="55"/>
      <c r="IH33" s="55"/>
      <c r="II33" s="55"/>
    </row>
    <row r="34" spans="1:243" s="54" customFormat="1" ht="51" customHeight="1">
      <c r="A34" s="38" t="s">
        <v>49</v>
      </c>
      <c r="B34" s="38"/>
      <c r="C34" s="82" t="str">
        <f>SpellNumber($E$2,BB32)</f>
        <v>INR Zero Only</v>
      </c>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4"/>
      <c r="IE34" s="55"/>
      <c r="IF34" s="55"/>
      <c r="IG34" s="55"/>
      <c r="IH34" s="55"/>
      <c r="II34" s="55"/>
    </row>
    <row r="35" spans="3:243" s="14" customFormat="1" ht="14.25">
      <c r="C35" s="56"/>
      <c r="D35" s="56"/>
      <c r="E35" s="56"/>
      <c r="F35" s="56"/>
      <c r="G35" s="56"/>
      <c r="H35" s="56"/>
      <c r="I35" s="56"/>
      <c r="J35" s="56"/>
      <c r="K35" s="56"/>
      <c r="L35" s="56"/>
      <c r="M35" s="56"/>
      <c r="O35" s="56"/>
      <c r="BA35" s="56"/>
      <c r="BC35" s="56"/>
      <c r="IE35" s="15"/>
      <c r="IF35" s="15"/>
      <c r="IG35" s="15"/>
      <c r="IH35" s="15"/>
      <c r="II35" s="15"/>
    </row>
  </sheetData>
  <sheetProtection password="EEC8" sheet="1" selectLockedCells="1"/>
  <mergeCells count="8">
    <mergeCell ref="A9:BC9"/>
    <mergeCell ref="C34:BC34"/>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3">
      <formula1>IF(ISBLANK(F33),$A$3:$C$3,$B$3:$C$3)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3">
      <formula1>IF(E33&lt;&gt;"Select",0,-1)</formula1>
      <formula2>IF(E33&lt;&gt;"Select",99.99,-1)</formula2>
    </dataValidation>
    <dataValidation type="list" allowBlank="1" showInputMessage="1" showErrorMessage="1" sqref="L28 L29 L30 L13 L14 L15 L16 L17 L18 L19 L20 L21 L22 L23 L24 L25 L26 L27 L31">
      <formula1>"INR"</formula1>
    </dataValidation>
    <dataValidation allowBlank="1" showInputMessage="1" showErrorMessage="1" promptTitle="Addition / Deduction" prompt="Please Choose the correct One" sqref="J13:J31"/>
    <dataValidation type="list" showInputMessage="1" showErrorMessage="1" sqref="I13:I31">
      <formula1>"Excess(+), Less(-)"</formula1>
    </dataValidation>
    <dataValidation allowBlank="1" showInputMessage="1" showErrorMessage="1" promptTitle="Itemcode/Make" prompt="Please enter text" sqref="C13:C31"/>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type="decimal" allowBlank="1" showInputMessage="1" showErrorMessage="1" promptTitle="Quantity" prompt="Please enter the Quantity for this item. " errorTitle="Invalid Entry" error="Only Numeric Values are allowed. " sqref="F13:F3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31">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20 M22 M24:M25 M27:M28 M30:M31">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1" t="s">
        <v>2</v>
      </c>
      <c r="F6" s="91"/>
      <c r="G6" s="91"/>
      <c r="H6" s="91"/>
      <c r="I6" s="91"/>
      <c r="J6" s="91"/>
      <c r="K6" s="91"/>
    </row>
    <row r="7" spans="5:11" ht="14.25">
      <c r="E7" s="91"/>
      <c r="F7" s="91"/>
      <c r="G7" s="91"/>
      <c r="H7" s="91"/>
      <c r="I7" s="91"/>
      <c r="J7" s="91"/>
      <c r="K7" s="91"/>
    </row>
    <row r="8" spans="5:11" ht="14.25">
      <c r="E8" s="91"/>
      <c r="F8" s="91"/>
      <c r="G8" s="91"/>
      <c r="H8" s="91"/>
      <c r="I8" s="91"/>
      <c r="J8" s="91"/>
      <c r="K8" s="91"/>
    </row>
    <row r="9" spans="5:11" ht="14.25">
      <c r="E9" s="91"/>
      <c r="F9" s="91"/>
      <c r="G9" s="91"/>
      <c r="H9" s="91"/>
      <c r="I9" s="91"/>
      <c r="J9" s="91"/>
      <c r="K9" s="91"/>
    </row>
    <row r="10" spans="5:11" ht="14.25">
      <c r="E10" s="91"/>
      <c r="F10" s="91"/>
      <c r="G10" s="91"/>
      <c r="H10" s="91"/>
      <c r="I10" s="91"/>
      <c r="J10" s="91"/>
      <c r="K10" s="91"/>
    </row>
    <row r="11" spans="5:11" ht="14.25">
      <c r="E11" s="91"/>
      <c r="F11" s="91"/>
      <c r="G11" s="91"/>
      <c r="H11" s="91"/>
      <c r="I11" s="91"/>
      <c r="J11" s="91"/>
      <c r="K11" s="91"/>
    </row>
    <row r="12" spans="5:11" ht="14.25">
      <c r="E12" s="91"/>
      <c r="F12" s="91"/>
      <c r="G12" s="91"/>
      <c r="H12" s="91"/>
      <c r="I12" s="91"/>
      <c r="J12" s="91"/>
      <c r="K12" s="91"/>
    </row>
    <row r="13" spans="5:11" ht="14.25">
      <c r="E13" s="91"/>
      <c r="F13" s="91"/>
      <c r="G13" s="91"/>
      <c r="H13" s="91"/>
      <c r="I13" s="91"/>
      <c r="J13" s="91"/>
      <c r="K13" s="91"/>
    </row>
    <row r="14" spans="5:11" ht="14.25">
      <c r="E14" s="91"/>
      <c r="F14" s="91"/>
      <c r="G14" s="91"/>
      <c r="H14" s="91"/>
      <c r="I14" s="91"/>
      <c r="J14" s="91"/>
      <c r="K14" s="9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2021-09-14T07:26:04Z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