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6"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<sst xmlns="http://schemas.openxmlformats.org/spreadsheetml/2006/main" count="284" uniqueCount="104">
  <si>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</si>
  <si>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</si>
  <si>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</si>
  <si>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</si>
  <si>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</si>
  <si>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</si>
  <si>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</si>
  <si>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</si>
  <si>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</si>
  <si>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</si>
  <si>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</si>
  <si>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</si>
  <si>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</si>
  <si>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</si>
  <si>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</si>
  <si>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</si>
  <si>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</si>
  <si>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</si>
  <si>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</si>
  <si>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</si>
  <si>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</si>
  <si>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</si>
  <si>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</si>
  <si>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</si>
  <si>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</si>
  <si>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</si>
  <si>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</si>
  <si>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</si>
  <si>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</si>
  <si>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</si>
  <si>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</si>
  <si>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</si>
  <si>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</si>
  <si>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</si>
  <si>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</si>
  <si>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</si>
  <si>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</si>
  <si>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</si>
  <si>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</si>
  <si>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</si>
  <si>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</si>
  <si>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</si>
  <si>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</si>
  <si>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</si>
  <si>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</si>
  <si>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</si>
  <si>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</si>
  <si>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</si>
  <si>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</si>
  <si>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</si>
  <si>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</si>
  <si>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</si>
  <si>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</si>
  <si>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</si>
  <si>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</si>
  <si>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S &amp; F of following rating &amp; poles 240 volts 'C' curve 10 kA MCB  in the existing MCB DB complete with connection, testing &amp; commissioning etc as reqd.</t>
  </si>
  <si>
    <t>Single Pole (5A to 32A)</t>
  </si>
  <si>
    <t>Double Pole  (40A to 63A)</t>
  </si>
  <si>
    <t>Providing and fixing  6 SWG dia. GI wire on surface  or in recess for loop earthing alongwith the existing surface / recessed conduit / submain wiring / cable as required.</t>
  </si>
  <si>
    <t>Supplying and making indoor end termination with brass compression gland and aluminium lugs for following size of PVC insulated and PVC sheathed/XLPE aluminium conductor cable of 1.1kV grade as reqd.</t>
  </si>
  <si>
    <t>2x6 sqmm(19mm)</t>
  </si>
  <si>
    <t>2x10 sqmm(19mm)</t>
  </si>
  <si>
    <t>2x16 sqmm(22mm)</t>
  </si>
  <si>
    <t>Supplying and fixing of light class G.I. pipe of 50 mm dia.
(nominal) 3 metres length along the pole for protection of
under ground cable as required.</t>
  </si>
  <si>
    <t>Providing and laying in position cement concrete 1:3:6 (1
cement : 2 coarse sand : 6 graded stone aggregate 40 mm
nominal size) in foundation of pump, DG set etc including form work etc as required.</t>
  </si>
  <si>
    <t>Supplying &amp; Laying of one no. XLPE cable aluminium conductor steel armoured cable of  size  2x6sqmm, grade 1.1kV in following manners.</t>
  </si>
  <si>
    <t xml:space="preserve">In Ground I/c excavation, sand cushioning protective covering, refilling of earth as reqd.             </t>
  </si>
  <si>
    <t>In existing Pipe</t>
  </si>
  <si>
    <t>In existing open duct</t>
  </si>
  <si>
    <t>Supplying &amp; Laying of one no. XLPE cable aluminium conductor steel armoured cable of  size  2x10sqmm, grade 1.1kV in following manners.</t>
  </si>
  <si>
    <t>Digging cable trench/lifting brick/s and cable for locating fault and refilling the trench, ramming &amp; making good the same as reqd.</t>
  </si>
  <si>
    <t>Dismentling and refixing brass compression type gland up to 35 sq. mm. cable</t>
  </si>
  <si>
    <t>S&amp;F, connecting and commissioning looping type cable end control box with 2mm fabricated CRCA sheet of  size 200 mm x 200 mm x 125 mm having 1 no. 6amp to 32 amp SPMCB 250 volt and 2 nos. brass neutral link square rod 6 way  and fixed on 5 mm thick bakelite sheet. Box shall have almirah type hing and panel key type lock front door duly painted with earthing strud etc. complete as required.</t>
  </si>
  <si>
    <t>Supplying and drawing of  following sizes of FR PVC insulated copper conductor, 3 core round cable of following size  in the existing surface/ recessed steel/ PVC conduit as required.</t>
  </si>
  <si>
    <t>1.5 Sq.mm</t>
  </si>
  <si>
    <t>Nos.</t>
  </si>
  <si>
    <t>Mtr.</t>
  </si>
  <si>
    <t>Set</t>
  </si>
  <si>
    <t>each</t>
  </si>
  <si>
    <t>cum</t>
  </si>
  <si>
    <t>Mtrs.</t>
  </si>
  <si>
    <t>Item1</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</si>
  <si>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</si>
  <si>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</si>
  <si>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</si>
  <si>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</si>
  <si>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</si>
  <si>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</si>
  <si>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</si>
  <si>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</si>
  <si>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</si>
  <si>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</si>
  <si>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</si>
  <si>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</si>
  <si>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</si>
  <si>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</si>
  <si>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</si>
  <si>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</si>
  <si>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</si>
  <si>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</si>
  <si>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</si>
  <si>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Name of Work: Replacement of damaged pole fuse boxes of street light poles in Academic area IIT Kanpur.</t>
  </si>
  <si>
    <t>Tender Inviting Authority: Executive Engineer (Elect. &amp; AC)</t>
  </si>
  <si>
    <t xml:space="preserve">Contract No:     48/Elect/2021/ 366             Dated: 13.09.2021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</si>
</sst>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0"/>
      <color rgb="FF000000"/>
      <name val="Courier New"/>
      <family val="3"/>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3"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4"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5" fillId="33" borderId="11" xfId="58" applyNumberFormat="1" applyFont="1" applyFill="1" applyBorder="1" applyAlignment="1" applyProtection="1">
      <alignment vertical="center" wrapText="1"/>
      <protection locked="0"/>
    </xf>
    <xf numFmtId="0" fontId="64"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6" fillId="0" borderId="0" xfId="57" applyNumberFormat="1" applyFont="1" applyFill="1">
      <alignment/>
      <protection/>
    </xf>
    <xf numFmtId="172" fontId="67"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8"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3" fillId="0" borderId="13" xfId="0" applyFont="1" applyFill="1" applyBorder="1" applyAlignment="1">
      <alignment horizontal="justify" vertical="top" wrapText="1"/>
    </xf>
    <xf numFmtId="2" fontId="3" fillId="0" borderId="13" xfId="0" applyNumberFormat="1" applyFont="1" applyFill="1" applyBorder="1" applyAlignment="1">
      <alignment horizontal="center" vertical="top" wrapText="1"/>
    </xf>
    <xf numFmtId="0" fontId="69" fillId="0" borderId="13" xfId="58" applyNumberFormat="1" applyFont="1" applyFill="1" applyBorder="1" applyAlignment="1">
      <alignment horizontal="left" vertical="top" wrapText="1" readingOrder="1"/>
      <protection/>
    </xf>
    <xf numFmtId="0" fontId="3" fillId="0" borderId="13" xfId="0" applyFont="1" applyFill="1" applyBorder="1" applyAlignment="1">
      <alignment horizontal="center" vertical="top" wrapText="1"/>
    </xf>
    <xf numFmtId="1" fontId="3" fillId="0" borderId="13" xfId="0" applyNumberFormat="1" applyFont="1" applyFill="1" applyBorder="1" applyAlignment="1">
      <alignment horizontal="center" vertical="top"/>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9"/>
  <sheetViews>
    <sheetView showGridLines="0" zoomScale="73" zoomScaleNormal="73" zoomScalePageLayoutView="0" workbookViewId="0" topLeftCell="A5">
      <selection activeCell="B8" sqref="B8:BC8"/>
    </sheetView>
  </sheetViews>
  <sheetFormatPr defaultColWidth="9.140625" defaultRowHeight="15"/>
  <cols>
    <col min="1" max="1" width="15.421875" style="56" customWidth="1"/>
    <col min="2" max="2" width="47.8515625" style="56" customWidth="1"/>
    <col min="3" max="3" width="13.421875" style="56" hidden="1" customWidth="1"/>
    <col min="4" max="4" width="14.57421875" style="56" customWidth="1"/>
    <col min="5" max="5" width="11.28125" style="56" customWidth="1"/>
    <col min="6" max="6" width="14.421875" style="56" hidden="1" customWidth="1"/>
    <col min="7" max="7" width="14.140625" style="56" hidden="1" customWidth="1"/>
    <col min="8" max="9" width="12.140625" style="56" hidden="1" customWidth="1"/>
    <col min="10" max="10" width="9.00390625" style="56" hidden="1" customWidth="1"/>
    <col min="11" max="11" width="19.57421875" style="56" hidden="1" customWidth="1"/>
    <col min="12" max="12" width="14.28125" style="56" hidden="1" customWidth="1"/>
    <col min="13" max="13" width="19.00390625" style="56" customWidth="1"/>
    <col min="14" max="14" width="15.28125" style="57" hidden="1" customWidth="1"/>
    <col min="15" max="15" width="14.28125" style="56" hidden="1" customWidth="1"/>
    <col min="16" max="16" width="17.28125" style="56" hidden="1" customWidth="1"/>
    <col min="17" max="17" width="18.421875" style="56" hidden="1" customWidth="1"/>
    <col min="18" max="18" width="17.421875" style="56" hidden="1" customWidth="1"/>
    <col min="19" max="19" width="14.7109375" style="56" hidden="1" customWidth="1"/>
    <col min="20" max="20" width="14.8515625" style="56" hidden="1" customWidth="1"/>
    <col min="21" max="21" width="16.421875" style="56" hidden="1" customWidth="1"/>
    <col min="22" max="22" width="13.00390625" style="56" hidden="1" customWidth="1"/>
    <col min="23" max="51" width="9.140625" style="56" hidden="1" customWidth="1"/>
    <col min="52" max="52" width="10.28125" style="56" hidden="1" customWidth="1"/>
    <col min="53" max="53" width="20.28125" style="56" customWidth="1"/>
    <col min="54" max="54" width="18.8515625" style="56" hidden="1" customWidth="1"/>
    <col min="55" max="55" width="43.57421875" style="56" customWidth="1"/>
    <col min="56" max="238" width="9.140625" style="56" customWidth="1"/>
    <col min="239" max="243" width="9.140625" style="58" customWidth="1"/>
    <col min="244" max="16384" width="9.140625" style="56" customWidth="1"/>
  </cols>
  <sheetData>
    <row r="1" spans="1:243" s="1" customFormat="1" ht="25.5" customHeight="1">
      <c r="A1" s="78" t="str">
        <f>B2&amp;" BoQ"</f>
        <v>Item Rate BoQ</v>
      </c>
      <c r="B1" s="78"/>
      <c r="C1" s="78"/>
      <c r="D1" s="78"/>
      <c r="E1" s="78"/>
      <c r="F1" s="78"/>
      <c r="G1" s="78"/>
      <c r="H1" s="78"/>
      <c r="I1" s="78"/>
      <c r="J1" s="78"/>
      <c r="K1" s="78"/>
      <c r="L1" s="78"/>
      <c r="O1" s="2"/>
      <c r="P1" s="2"/>
      <c r="Q1" s="3"/>
      <c r="IE1" s="3"/>
      <c r="IF1" s="3"/>
      <c r="IG1" s="3"/>
      <c r="IH1" s="3"/>
      <c r="II1" s="3"/>
    </row>
    <row r="2" spans="1:17" s="1" customFormat="1" ht="25.5" customHeight="1" hidden="1">
      <c r="A2" s="4" t="s">
        <v>3</v>
      </c>
      <c r="B2" s="4" t="s">
        <v>4</v>
      </c>
      <c r="C2" s="62" t="s">
        <v>5</v>
      </c>
      <c r="D2" s="62"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9" t="s">
        <v>102</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7"/>
      <c r="IF4" s="7"/>
      <c r="IG4" s="7"/>
      <c r="IH4" s="7"/>
      <c r="II4" s="7"/>
    </row>
    <row r="5" spans="1:243" s="6" customFormat="1" ht="30.75" customHeight="1">
      <c r="A5" s="79" t="s">
        <v>101</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7"/>
      <c r="IF5" s="7"/>
      <c r="IG5" s="7"/>
      <c r="IH5" s="7"/>
      <c r="II5" s="7"/>
    </row>
    <row r="6" spans="1:243" s="6" customFormat="1" ht="30.75" customHeight="1">
      <c r="A6" s="79" t="s">
        <v>103</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7"/>
      <c r="IF6" s="7"/>
      <c r="IG6" s="7"/>
      <c r="IH6" s="7"/>
      <c r="II6" s="7"/>
    </row>
    <row r="7" spans="1:243" s="6" customFormat="1" ht="29.25" customHeight="1" hidden="1">
      <c r="A7" s="80" t="s">
        <v>10</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7"/>
      <c r="IF7" s="7"/>
      <c r="IG7" s="7"/>
      <c r="IH7" s="7"/>
      <c r="II7" s="7"/>
    </row>
    <row r="8" spans="1:243" s="9" customFormat="1" ht="61.5" customHeight="1">
      <c r="A8" s="8" t="s">
        <v>51</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10"/>
      <c r="IF8" s="10"/>
      <c r="IG8" s="10"/>
      <c r="IH8" s="10"/>
      <c r="II8" s="10"/>
    </row>
    <row r="9" spans="1:243" s="11" customFormat="1" ht="61.5" customHeight="1">
      <c r="A9" s="72" t="s">
        <v>11</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0" customFormat="1" ht="41.25">
      <c r="A13" s="70">
        <v>1</v>
      </c>
      <c r="B13" s="67" t="s">
        <v>55</v>
      </c>
      <c r="C13" s="69" t="s">
        <v>81</v>
      </c>
      <c r="D13" s="68"/>
      <c r="E13" s="68"/>
      <c r="F13" s="19"/>
      <c r="G13" s="20"/>
      <c r="H13" s="20"/>
      <c r="I13" s="19"/>
      <c r="J13" s="21"/>
      <c r="K13" s="22"/>
      <c r="L13" s="22"/>
      <c r="M13" s="23"/>
      <c r="N13" s="24"/>
      <c r="O13" s="24"/>
      <c r="P13" s="25"/>
      <c r="Q13" s="24"/>
      <c r="R13" s="24"/>
      <c r="S13" s="26"/>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7"/>
      <c r="BB13" s="28"/>
      <c r="BC13" s="29"/>
      <c r="IE13" s="31">
        <v>1</v>
      </c>
      <c r="IF13" s="31" t="s">
        <v>34</v>
      </c>
      <c r="IG13" s="31" t="s">
        <v>35</v>
      </c>
      <c r="IH13" s="31">
        <v>10</v>
      </c>
      <c r="II13" s="31" t="s">
        <v>36</v>
      </c>
    </row>
    <row r="14" spans="1:243" s="30" customFormat="1" ht="13.5">
      <c r="A14" s="70">
        <v>1.1</v>
      </c>
      <c r="B14" s="67" t="s">
        <v>56</v>
      </c>
      <c r="C14" s="69" t="s">
        <v>41</v>
      </c>
      <c r="D14" s="68">
        <v>10</v>
      </c>
      <c r="E14" s="68" t="s">
        <v>75</v>
      </c>
      <c r="F14" s="66">
        <v>100</v>
      </c>
      <c r="G14" s="32"/>
      <c r="H14" s="20"/>
      <c r="I14" s="19" t="s">
        <v>38</v>
      </c>
      <c r="J14" s="21">
        <f aca="true" t="shared" si="0" ref="J14:J21">IF(I14="Less(-)",-1,1)</f>
        <v>1</v>
      </c>
      <c r="K14" s="22" t="s">
        <v>48</v>
      </c>
      <c r="L14" s="22" t="s">
        <v>7</v>
      </c>
      <c r="M14" s="65"/>
      <c r="N14" s="33"/>
      <c r="O14" s="33"/>
      <c r="P14" s="34"/>
      <c r="Q14" s="33"/>
      <c r="R14" s="33"/>
      <c r="S14" s="35"/>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63">
        <f>total_amount_ba($B$2,$D$2,D14,F14,J14,K14,M14)</f>
        <v>0</v>
      </c>
      <c r="BB14" s="63">
        <f>BA14+SUM(N14:AZ14)</f>
        <v>0</v>
      </c>
      <c r="BC14" s="29" t="str">
        <f>SpellNumber(L14,BB14)</f>
        <v>INR Zero Only</v>
      </c>
      <c r="IE14" s="31">
        <v>1.01</v>
      </c>
      <c r="IF14" s="31" t="s">
        <v>39</v>
      </c>
      <c r="IG14" s="31" t="s">
        <v>35</v>
      </c>
      <c r="IH14" s="31">
        <v>123.223</v>
      </c>
      <c r="II14" s="31" t="s">
        <v>37</v>
      </c>
    </row>
    <row r="15" spans="1:243" s="30" customFormat="1" ht="13.5">
      <c r="A15" s="70">
        <v>1.2</v>
      </c>
      <c r="B15" s="67" t="s">
        <v>57</v>
      </c>
      <c r="C15" s="69" t="s">
        <v>42</v>
      </c>
      <c r="D15" s="68">
        <v>2</v>
      </c>
      <c r="E15" s="68" t="s">
        <v>75</v>
      </c>
      <c r="F15" s="66">
        <v>100</v>
      </c>
      <c r="G15" s="32"/>
      <c r="H15" s="32"/>
      <c r="I15" s="19" t="s">
        <v>38</v>
      </c>
      <c r="J15" s="21">
        <f t="shared" si="0"/>
        <v>1</v>
      </c>
      <c r="K15" s="22" t="s">
        <v>48</v>
      </c>
      <c r="L15" s="22" t="s">
        <v>7</v>
      </c>
      <c r="M15" s="65"/>
      <c r="N15" s="33"/>
      <c r="O15" s="33"/>
      <c r="P15" s="34"/>
      <c r="Q15" s="33"/>
      <c r="R15" s="33"/>
      <c r="S15" s="35"/>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63">
        <f aca="true" t="shared" si="1" ref="BA15:BA21">total_amount_ba($B$2,$D$2,D15,F15,J15,K15,M15)</f>
        <v>0</v>
      </c>
      <c r="BB15" s="63">
        <f aca="true" t="shared" si="2" ref="BB15:BB21">BA15+SUM(N15:AZ15)</f>
        <v>0</v>
      </c>
      <c r="BC15" s="29" t="str">
        <f aca="true" t="shared" si="3" ref="BC15:BC21">SpellNumber(L15,BB15)</f>
        <v>INR Zero Only</v>
      </c>
      <c r="IE15" s="31">
        <v>1.02</v>
      </c>
      <c r="IF15" s="31" t="s">
        <v>40</v>
      </c>
      <c r="IG15" s="31" t="s">
        <v>41</v>
      </c>
      <c r="IH15" s="31">
        <v>213</v>
      </c>
      <c r="II15" s="31" t="s">
        <v>37</v>
      </c>
    </row>
    <row r="16" spans="1:243" s="30" customFormat="1" ht="54.75">
      <c r="A16" s="70">
        <v>2</v>
      </c>
      <c r="B16" s="67" t="s">
        <v>58</v>
      </c>
      <c r="C16" s="69" t="s">
        <v>44</v>
      </c>
      <c r="D16" s="68">
        <v>150</v>
      </c>
      <c r="E16" s="68" t="s">
        <v>76</v>
      </c>
      <c r="F16" s="66">
        <v>10</v>
      </c>
      <c r="G16" s="32"/>
      <c r="H16" s="32"/>
      <c r="I16" s="19" t="s">
        <v>38</v>
      </c>
      <c r="J16" s="21">
        <f t="shared" si="0"/>
        <v>1</v>
      </c>
      <c r="K16" s="22" t="s">
        <v>48</v>
      </c>
      <c r="L16" s="22" t="s">
        <v>7</v>
      </c>
      <c r="M16" s="65"/>
      <c r="N16" s="33"/>
      <c r="O16" s="33"/>
      <c r="P16" s="34"/>
      <c r="Q16" s="33"/>
      <c r="R16" s="33"/>
      <c r="S16" s="35"/>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63">
        <f t="shared" si="1"/>
        <v>0</v>
      </c>
      <c r="BB16" s="63">
        <f t="shared" si="2"/>
        <v>0</v>
      </c>
      <c r="BC16" s="29" t="str">
        <f t="shared" si="3"/>
        <v>INR Zero Only</v>
      </c>
      <c r="IE16" s="31">
        <v>2</v>
      </c>
      <c r="IF16" s="31" t="s">
        <v>34</v>
      </c>
      <c r="IG16" s="31" t="s">
        <v>42</v>
      </c>
      <c r="IH16" s="31">
        <v>10</v>
      </c>
      <c r="II16" s="31" t="s">
        <v>37</v>
      </c>
    </row>
    <row r="17" spans="1:243" s="30" customFormat="1" ht="69">
      <c r="A17" s="70">
        <v>3</v>
      </c>
      <c r="B17" s="67" t="s">
        <v>59</v>
      </c>
      <c r="C17" s="69" t="s">
        <v>82</v>
      </c>
      <c r="D17" s="68"/>
      <c r="E17" s="68"/>
      <c r="F17" s="19"/>
      <c r="G17" s="20"/>
      <c r="H17" s="20"/>
      <c r="I17" s="19"/>
      <c r="J17" s="21"/>
      <c r="K17" s="22"/>
      <c r="L17" s="22"/>
      <c r="M17" s="23"/>
      <c r="N17" s="24"/>
      <c r="O17" s="24"/>
      <c r="P17" s="25"/>
      <c r="Q17" s="24"/>
      <c r="R17" s="24"/>
      <c r="S17" s="26"/>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27"/>
      <c r="BB17" s="28"/>
      <c r="BC17" s="29"/>
      <c r="IE17" s="31">
        <v>3</v>
      </c>
      <c r="IF17" s="31" t="s">
        <v>43</v>
      </c>
      <c r="IG17" s="31" t="s">
        <v>44</v>
      </c>
      <c r="IH17" s="31">
        <v>10</v>
      </c>
      <c r="II17" s="31" t="s">
        <v>37</v>
      </c>
    </row>
    <row r="18" spans="1:243" s="30" customFormat="1" ht="27" customHeight="1">
      <c r="A18" s="70">
        <v>3.1</v>
      </c>
      <c r="B18" s="67" t="s">
        <v>60</v>
      </c>
      <c r="C18" s="69" t="s">
        <v>83</v>
      </c>
      <c r="D18" s="68">
        <v>100</v>
      </c>
      <c r="E18" s="68" t="s">
        <v>77</v>
      </c>
      <c r="F18" s="66">
        <v>10</v>
      </c>
      <c r="G18" s="32"/>
      <c r="H18" s="32"/>
      <c r="I18" s="19" t="s">
        <v>38</v>
      </c>
      <c r="J18" s="21">
        <f t="shared" si="0"/>
        <v>1</v>
      </c>
      <c r="K18" s="22" t="s">
        <v>48</v>
      </c>
      <c r="L18" s="22" t="s">
        <v>7</v>
      </c>
      <c r="M18" s="65"/>
      <c r="N18" s="33"/>
      <c r="O18" s="33"/>
      <c r="P18" s="34"/>
      <c r="Q18" s="33"/>
      <c r="R18" s="33"/>
      <c r="S18" s="35"/>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63">
        <f t="shared" si="1"/>
        <v>0</v>
      </c>
      <c r="BB18" s="63">
        <f t="shared" si="2"/>
        <v>0</v>
      </c>
      <c r="BC18" s="29" t="str">
        <f t="shared" si="3"/>
        <v>INR Zero Only</v>
      </c>
      <c r="IE18" s="31">
        <v>1.01</v>
      </c>
      <c r="IF18" s="31" t="s">
        <v>39</v>
      </c>
      <c r="IG18" s="31" t="s">
        <v>35</v>
      </c>
      <c r="IH18" s="31">
        <v>123.223</v>
      </c>
      <c r="II18" s="31" t="s">
        <v>37</v>
      </c>
    </row>
    <row r="19" spans="1:243" s="30" customFormat="1" ht="27" customHeight="1">
      <c r="A19" s="70">
        <v>3.2</v>
      </c>
      <c r="B19" s="67" t="s">
        <v>61</v>
      </c>
      <c r="C19" s="69" t="s">
        <v>84</v>
      </c>
      <c r="D19" s="68">
        <v>30</v>
      </c>
      <c r="E19" s="68" t="s">
        <v>77</v>
      </c>
      <c r="F19" s="66">
        <v>10</v>
      </c>
      <c r="G19" s="32"/>
      <c r="H19" s="32"/>
      <c r="I19" s="19" t="s">
        <v>38</v>
      </c>
      <c r="J19" s="21">
        <f t="shared" si="0"/>
        <v>1</v>
      </c>
      <c r="K19" s="22" t="s">
        <v>48</v>
      </c>
      <c r="L19" s="22" t="s">
        <v>7</v>
      </c>
      <c r="M19" s="65"/>
      <c r="N19" s="33"/>
      <c r="O19" s="33"/>
      <c r="P19" s="34"/>
      <c r="Q19" s="33"/>
      <c r="R19" s="33"/>
      <c r="S19" s="35"/>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7"/>
      <c r="AV19" s="36"/>
      <c r="AW19" s="36"/>
      <c r="AX19" s="36"/>
      <c r="AY19" s="36"/>
      <c r="AZ19" s="36"/>
      <c r="BA19" s="63">
        <f t="shared" si="1"/>
        <v>0</v>
      </c>
      <c r="BB19" s="63">
        <f t="shared" si="2"/>
        <v>0</v>
      </c>
      <c r="BC19" s="29" t="str">
        <f t="shared" si="3"/>
        <v>INR Zero Only</v>
      </c>
      <c r="IE19" s="31">
        <v>1.02</v>
      </c>
      <c r="IF19" s="31" t="s">
        <v>40</v>
      </c>
      <c r="IG19" s="31" t="s">
        <v>41</v>
      </c>
      <c r="IH19" s="31">
        <v>213</v>
      </c>
      <c r="II19" s="31" t="s">
        <v>37</v>
      </c>
    </row>
    <row r="20" spans="1:243" s="30" customFormat="1" ht="33" customHeight="1">
      <c r="A20" s="70">
        <v>3.3</v>
      </c>
      <c r="B20" s="67" t="s">
        <v>62</v>
      </c>
      <c r="C20" s="69" t="s">
        <v>85</v>
      </c>
      <c r="D20" s="68">
        <v>20</v>
      </c>
      <c r="E20" s="68" t="s">
        <v>77</v>
      </c>
      <c r="F20" s="66">
        <v>10</v>
      </c>
      <c r="G20" s="32"/>
      <c r="H20" s="32"/>
      <c r="I20" s="19" t="s">
        <v>38</v>
      </c>
      <c r="J20" s="21">
        <f t="shared" si="0"/>
        <v>1</v>
      </c>
      <c r="K20" s="22" t="s">
        <v>48</v>
      </c>
      <c r="L20" s="22" t="s">
        <v>7</v>
      </c>
      <c r="M20" s="65"/>
      <c r="N20" s="33"/>
      <c r="O20" s="33"/>
      <c r="P20" s="34"/>
      <c r="Q20" s="33"/>
      <c r="R20" s="33"/>
      <c r="S20" s="35"/>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63">
        <f t="shared" si="1"/>
        <v>0</v>
      </c>
      <c r="BB20" s="63">
        <f t="shared" si="2"/>
        <v>0</v>
      </c>
      <c r="BC20" s="29" t="str">
        <f t="shared" si="3"/>
        <v>INR Zero Only</v>
      </c>
      <c r="IE20" s="31">
        <v>2</v>
      </c>
      <c r="IF20" s="31" t="s">
        <v>34</v>
      </c>
      <c r="IG20" s="31" t="s">
        <v>42</v>
      </c>
      <c r="IH20" s="31">
        <v>10</v>
      </c>
      <c r="II20" s="31" t="s">
        <v>37</v>
      </c>
    </row>
    <row r="21" spans="1:243" s="30" customFormat="1" ht="69">
      <c r="A21" s="70">
        <v>4</v>
      </c>
      <c r="B21" s="67" t="s">
        <v>63</v>
      </c>
      <c r="C21" s="69" t="s">
        <v>86</v>
      </c>
      <c r="D21" s="68">
        <v>70</v>
      </c>
      <c r="E21" s="68" t="s">
        <v>78</v>
      </c>
      <c r="F21" s="66">
        <v>10</v>
      </c>
      <c r="G21" s="32"/>
      <c r="H21" s="32"/>
      <c r="I21" s="19" t="s">
        <v>38</v>
      </c>
      <c r="J21" s="21">
        <f t="shared" si="0"/>
        <v>1</v>
      </c>
      <c r="K21" s="22" t="s">
        <v>48</v>
      </c>
      <c r="L21" s="22" t="s">
        <v>7</v>
      </c>
      <c r="M21" s="65"/>
      <c r="N21" s="33"/>
      <c r="O21" s="33"/>
      <c r="P21" s="34"/>
      <c r="Q21" s="33"/>
      <c r="R21" s="33"/>
      <c r="S21" s="35"/>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63">
        <f t="shared" si="1"/>
        <v>0</v>
      </c>
      <c r="BB21" s="63">
        <f t="shared" si="2"/>
        <v>0</v>
      </c>
      <c r="BC21" s="29" t="str">
        <f t="shared" si="3"/>
        <v>INR Zero Only</v>
      </c>
      <c r="IE21" s="31">
        <v>3</v>
      </c>
      <c r="IF21" s="31" t="s">
        <v>43</v>
      </c>
      <c r="IG21" s="31" t="s">
        <v>44</v>
      </c>
      <c r="IH21" s="31">
        <v>10</v>
      </c>
      <c r="II21" s="31" t="s">
        <v>37</v>
      </c>
    </row>
    <row r="22" spans="1:243" s="30" customFormat="1" ht="82.5">
      <c r="A22" s="70">
        <v>5</v>
      </c>
      <c r="B22" s="67" t="s">
        <v>64</v>
      </c>
      <c r="C22" s="69" t="s">
        <v>87</v>
      </c>
      <c r="D22" s="68">
        <v>8</v>
      </c>
      <c r="E22" s="68" t="s">
        <v>79</v>
      </c>
      <c r="F22" s="66">
        <v>100</v>
      </c>
      <c r="G22" s="32"/>
      <c r="H22" s="20"/>
      <c r="I22" s="19" t="s">
        <v>38</v>
      </c>
      <c r="J22" s="21">
        <f aca="true" t="shared" si="4" ref="J22:J29">IF(I22="Less(-)",-1,1)</f>
        <v>1</v>
      </c>
      <c r="K22" s="22" t="s">
        <v>48</v>
      </c>
      <c r="L22" s="22" t="s">
        <v>7</v>
      </c>
      <c r="M22" s="65"/>
      <c r="N22" s="33"/>
      <c r="O22" s="33"/>
      <c r="P22" s="34"/>
      <c r="Q22" s="33"/>
      <c r="R22" s="33"/>
      <c r="S22" s="35"/>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63">
        <f>total_amount_ba($B$2,$D$2,D22,F22,J22,K22,M22)</f>
        <v>0</v>
      </c>
      <c r="BB22" s="63">
        <f>BA22+SUM(N22:AZ22)</f>
        <v>0</v>
      </c>
      <c r="BC22" s="29" t="str">
        <f>SpellNumber(L22,BB22)</f>
        <v>INR Zero Only</v>
      </c>
      <c r="IE22" s="31">
        <v>1.01</v>
      </c>
      <c r="IF22" s="31" t="s">
        <v>39</v>
      </c>
      <c r="IG22" s="31" t="s">
        <v>35</v>
      </c>
      <c r="IH22" s="31">
        <v>123.223</v>
      </c>
      <c r="II22" s="31" t="s">
        <v>37</v>
      </c>
    </row>
    <row r="23" spans="1:243" s="30" customFormat="1" ht="58.5" customHeight="1">
      <c r="A23" s="70">
        <v>6</v>
      </c>
      <c r="B23" s="67" t="s">
        <v>65</v>
      </c>
      <c r="C23" s="69" t="s">
        <v>88</v>
      </c>
      <c r="D23" s="68"/>
      <c r="E23" s="68"/>
      <c r="F23" s="19"/>
      <c r="G23" s="20"/>
      <c r="H23" s="20"/>
      <c r="I23" s="19"/>
      <c r="J23" s="21"/>
      <c r="K23" s="22"/>
      <c r="L23" s="22"/>
      <c r="M23" s="23"/>
      <c r="N23" s="24"/>
      <c r="O23" s="24"/>
      <c r="P23" s="25"/>
      <c r="Q23" s="24"/>
      <c r="R23" s="24"/>
      <c r="S23" s="26"/>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27"/>
      <c r="BB23" s="28"/>
      <c r="BC23" s="29"/>
      <c r="IE23" s="31">
        <v>1.02</v>
      </c>
      <c r="IF23" s="31" t="s">
        <v>40</v>
      </c>
      <c r="IG23" s="31" t="s">
        <v>41</v>
      </c>
      <c r="IH23" s="31">
        <v>213</v>
      </c>
      <c r="II23" s="31" t="s">
        <v>37</v>
      </c>
    </row>
    <row r="24" spans="1:243" s="30" customFormat="1" ht="45" customHeight="1">
      <c r="A24" s="70">
        <v>6.1</v>
      </c>
      <c r="B24" s="67" t="s">
        <v>66</v>
      </c>
      <c r="C24" s="69" t="s">
        <v>89</v>
      </c>
      <c r="D24" s="68">
        <v>25</v>
      </c>
      <c r="E24" s="68" t="s">
        <v>76</v>
      </c>
      <c r="F24" s="66">
        <v>10</v>
      </c>
      <c r="G24" s="32"/>
      <c r="H24" s="32"/>
      <c r="I24" s="19" t="s">
        <v>38</v>
      </c>
      <c r="J24" s="21">
        <f t="shared" si="4"/>
        <v>1</v>
      </c>
      <c r="K24" s="22" t="s">
        <v>48</v>
      </c>
      <c r="L24" s="22" t="s">
        <v>7</v>
      </c>
      <c r="M24" s="65"/>
      <c r="N24" s="33"/>
      <c r="O24" s="33"/>
      <c r="P24" s="34"/>
      <c r="Q24" s="33"/>
      <c r="R24" s="33"/>
      <c r="S24" s="35"/>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63">
        <f aca="true" t="shared" si="5" ref="BA24:BA29">total_amount_ba($B$2,$D$2,D24,F24,J24,K24,M24)</f>
        <v>0</v>
      </c>
      <c r="BB24" s="63">
        <f aca="true" t="shared" si="6" ref="BB24:BB29">BA24+SUM(N24:AZ24)</f>
        <v>0</v>
      </c>
      <c r="BC24" s="29" t="str">
        <f aca="true" t="shared" si="7" ref="BC24:BC29">SpellNumber(L24,BB24)</f>
        <v>INR Zero Only</v>
      </c>
      <c r="IE24" s="31">
        <v>2</v>
      </c>
      <c r="IF24" s="31" t="s">
        <v>34</v>
      </c>
      <c r="IG24" s="31" t="s">
        <v>42</v>
      </c>
      <c r="IH24" s="31">
        <v>10</v>
      </c>
      <c r="II24" s="31" t="s">
        <v>37</v>
      </c>
    </row>
    <row r="25" spans="1:243" s="30" customFormat="1" ht="33" customHeight="1">
      <c r="A25" s="70">
        <v>6.2</v>
      </c>
      <c r="B25" s="67" t="s">
        <v>67</v>
      </c>
      <c r="C25" s="69" t="s">
        <v>90</v>
      </c>
      <c r="D25" s="68">
        <v>50</v>
      </c>
      <c r="E25" s="68" t="s">
        <v>76</v>
      </c>
      <c r="F25" s="66">
        <v>10</v>
      </c>
      <c r="G25" s="32"/>
      <c r="H25" s="32"/>
      <c r="I25" s="19" t="s">
        <v>38</v>
      </c>
      <c r="J25" s="21">
        <f t="shared" si="4"/>
        <v>1</v>
      </c>
      <c r="K25" s="22" t="s">
        <v>48</v>
      </c>
      <c r="L25" s="22" t="s">
        <v>7</v>
      </c>
      <c r="M25" s="65"/>
      <c r="N25" s="33"/>
      <c r="O25" s="33"/>
      <c r="P25" s="34"/>
      <c r="Q25" s="33"/>
      <c r="R25" s="33"/>
      <c r="S25" s="35"/>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63">
        <f t="shared" si="5"/>
        <v>0</v>
      </c>
      <c r="BB25" s="63">
        <f t="shared" si="6"/>
        <v>0</v>
      </c>
      <c r="BC25" s="29" t="str">
        <f t="shared" si="7"/>
        <v>INR Zero Only</v>
      </c>
      <c r="IE25" s="31">
        <v>3</v>
      </c>
      <c r="IF25" s="31" t="s">
        <v>43</v>
      </c>
      <c r="IG25" s="31" t="s">
        <v>44</v>
      </c>
      <c r="IH25" s="31">
        <v>10</v>
      </c>
      <c r="II25" s="31" t="s">
        <v>37</v>
      </c>
    </row>
    <row r="26" spans="1:243" s="30" customFormat="1" ht="33" customHeight="1">
      <c r="A26" s="70">
        <v>6.3</v>
      </c>
      <c r="B26" s="67" t="s">
        <v>68</v>
      </c>
      <c r="C26" s="69" t="s">
        <v>91</v>
      </c>
      <c r="D26" s="68">
        <v>20</v>
      </c>
      <c r="E26" s="68" t="s">
        <v>76</v>
      </c>
      <c r="F26" s="66">
        <v>10</v>
      </c>
      <c r="G26" s="32"/>
      <c r="H26" s="32"/>
      <c r="I26" s="19" t="s">
        <v>38</v>
      </c>
      <c r="J26" s="21">
        <f t="shared" si="4"/>
        <v>1</v>
      </c>
      <c r="K26" s="22" t="s">
        <v>48</v>
      </c>
      <c r="L26" s="22" t="s">
        <v>7</v>
      </c>
      <c r="M26" s="65"/>
      <c r="N26" s="33"/>
      <c r="O26" s="33"/>
      <c r="P26" s="34"/>
      <c r="Q26" s="33"/>
      <c r="R26" s="33"/>
      <c r="S26" s="35"/>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63">
        <f t="shared" si="5"/>
        <v>0</v>
      </c>
      <c r="BB26" s="63">
        <f t="shared" si="6"/>
        <v>0</v>
      </c>
      <c r="BC26" s="29" t="str">
        <f t="shared" si="7"/>
        <v>INR Zero Only</v>
      </c>
      <c r="IE26" s="31">
        <v>1.01</v>
      </c>
      <c r="IF26" s="31" t="s">
        <v>39</v>
      </c>
      <c r="IG26" s="31" t="s">
        <v>35</v>
      </c>
      <c r="IH26" s="31">
        <v>123.223</v>
      </c>
      <c r="II26" s="31" t="s">
        <v>37</v>
      </c>
    </row>
    <row r="27" spans="1:243" s="30" customFormat="1" ht="54" customHeight="1">
      <c r="A27" s="70">
        <v>7</v>
      </c>
      <c r="B27" s="67" t="s">
        <v>69</v>
      </c>
      <c r="C27" s="69" t="s">
        <v>92</v>
      </c>
      <c r="D27" s="68"/>
      <c r="E27" s="68"/>
      <c r="F27" s="19"/>
      <c r="G27" s="20"/>
      <c r="H27" s="20"/>
      <c r="I27" s="19"/>
      <c r="J27" s="21"/>
      <c r="K27" s="22"/>
      <c r="L27" s="22"/>
      <c r="M27" s="23"/>
      <c r="N27" s="24"/>
      <c r="O27" s="24"/>
      <c r="P27" s="25"/>
      <c r="Q27" s="24"/>
      <c r="R27" s="24"/>
      <c r="S27" s="26"/>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27"/>
      <c r="BB27" s="28"/>
      <c r="BC27" s="29"/>
      <c r="IE27" s="31">
        <v>1.02</v>
      </c>
      <c r="IF27" s="31" t="s">
        <v>40</v>
      </c>
      <c r="IG27" s="31" t="s">
        <v>41</v>
      </c>
      <c r="IH27" s="31">
        <v>213</v>
      </c>
      <c r="II27" s="31" t="s">
        <v>37</v>
      </c>
    </row>
    <row r="28" spans="1:243" s="30" customFormat="1" ht="36" customHeight="1">
      <c r="A28" s="70">
        <v>7.1</v>
      </c>
      <c r="B28" s="67" t="s">
        <v>66</v>
      </c>
      <c r="C28" s="69" t="s">
        <v>93</v>
      </c>
      <c r="D28" s="68">
        <v>25</v>
      </c>
      <c r="E28" s="68" t="s">
        <v>76</v>
      </c>
      <c r="F28" s="66">
        <v>10</v>
      </c>
      <c r="G28" s="32"/>
      <c r="H28" s="32"/>
      <c r="I28" s="19" t="s">
        <v>38</v>
      </c>
      <c r="J28" s="21">
        <f t="shared" si="4"/>
        <v>1</v>
      </c>
      <c r="K28" s="22" t="s">
        <v>48</v>
      </c>
      <c r="L28" s="22" t="s">
        <v>7</v>
      </c>
      <c r="M28" s="65"/>
      <c r="N28" s="33"/>
      <c r="O28" s="33"/>
      <c r="P28" s="34"/>
      <c r="Q28" s="33"/>
      <c r="R28" s="33"/>
      <c r="S28" s="35"/>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63">
        <f t="shared" si="5"/>
        <v>0</v>
      </c>
      <c r="BB28" s="63">
        <f t="shared" si="6"/>
        <v>0</v>
      </c>
      <c r="BC28" s="29" t="str">
        <f t="shared" si="7"/>
        <v>INR Zero Only</v>
      </c>
      <c r="IE28" s="31">
        <v>2</v>
      </c>
      <c r="IF28" s="31" t="s">
        <v>34</v>
      </c>
      <c r="IG28" s="31" t="s">
        <v>42</v>
      </c>
      <c r="IH28" s="31">
        <v>10</v>
      </c>
      <c r="II28" s="31" t="s">
        <v>37</v>
      </c>
    </row>
    <row r="29" spans="1:243" s="30" customFormat="1" ht="33" customHeight="1">
      <c r="A29" s="70">
        <v>7.2</v>
      </c>
      <c r="B29" s="67" t="s">
        <v>67</v>
      </c>
      <c r="C29" s="69" t="s">
        <v>94</v>
      </c>
      <c r="D29" s="68">
        <v>50</v>
      </c>
      <c r="E29" s="68" t="s">
        <v>76</v>
      </c>
      <c r="F29" s="66">
        <v>10</v>
      </c>
      <c r="G29" s="32"/>
      <c r="H29" s="32"/>
      <c r="I29" s="19" t="s">
        <v>38</v>
      </c>
      <c r="J29" s="21">
        <f t="shared" si="4"/>
        <v>1</v>
      </c>
      <c r="K29" s="22" t="s">
        <v>48</v>
      </c>
      <c r="L29" s="22" t="s">
        <v>7</v>
      </c>
      <c r="M29" s="65"/>
      <c r="N29" s="33"/>
      <c r="O29" s="33"/>
      <c r="P29" s="34"/>
      <c r="Q29" s="33"/>
      <c r="R29" s="33"/>
      <c r="S29" s="35"/>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63">
        <f t="shared" si="5"/>
        <v>0</v>
      </c>
      <c r="BB29" s="63">
        <f t="shared" si="6"/>
        <v>0</v>
      </c>
      <c r="BC29" s="29" t="str">
        <f t="shared" si="7"/>
        <v>INR Zero Only</v>
      </c>
      <c r="IE29" s="31">
        <v>3</v>
      </c>
      <c r="IF29" s="31" t="s">
        <v>43</v>
      </c>
      <c r="IG29" s="31" t="s">
        <v>44</v>
      </c>
      <c r="IH29" s="31">
        <v>10</v>
      </c>
      <c r="II29" s="31" t="s">
        <v>37</v>
      </c>
    </row>
    <row r="30" spans="1:243" s="30" customFormat="1" ht="33" customHeight="1">
      <c r="A30" s="70">
        <v>7.3</v>
      </c>
      <c r="B30" s="67" t="s">
        <v>68</v>
      </c>
      <c r="C30" s="69" t="s">
        <v>95</v>
      </c>
      <c r="D30" s="68">
        <v>20</v>
      </c>
      <c r="E30" s="68" t="s">
        <v>76</v>
      </c>
      <c r="F30" s="66">
        <v>100</v>
      </c>
      <c r="G30" s="32"/>
      <c r="H30" s="20"/>
      <c r="I30" s="19" t="s">
        <v>38</v>
      </c>
      <c r="J30" s="21">
        <f aca="true" t="shared" si="8" ref="J30:J35">IF(I30="Less(-)",-1,1)</f>
        <v>1</v>
      </c>
      <c r="K30" s="22" t="s">
        <v>48</v>
      </c>
      <c r="L30" s="22" t="s">
        <v>7</v>
      </c>
      <c r="M30" s="65"/>
      <c r="N30" s="33"/>
      <c r="O30" s="33"/>
      <c r="P30" s="34"/>
      <c r="Q30" s="33"/>
      <c r="R30" s="33"/>
      <c r="S30" s="35"/>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63">
        <f>total_amount_ba($B$2,$D$2,D30,F30,J30,K30,M30)</f>
        <v>0</v>
      </c>
      <c r="BB30" s="63">
        <f>BA30+SUM(N30:AZ30)</f>
        <v>0</v>
      </c>
      <c r="BC30" s="29" t="str">
        <f>SpellNumber(L30,BB30)</f>
        <v>INR Zero Only</v>
      </c>
      <c r="IE30" s="31">
        <v>1.01</v>
      </c>
      <c r="IF30" s="31" t="s">
        <v>39</v>
      </c>
      <c r="IG30" s="31" t="s">
        <v>35</v>
      </c>
      <c r="IH30" s="31">
        <v>123.223</v>
      </c>
      <c r="II30" s="31" t="s">
        <v>37</v>
      </c>
    </row>
    <row r="31" spans="1:243" s="30" customFormat="1" ht="41.25">
      <c r="A31" s="70">
        <v>8</v>
      </c>
      <c r="B31" s="67" t="s">
        <v>70</v>
      </c>
      <c r="C31" s="69" t="s">
        <v>96</v>
      </c>
      <c r="D31" s="68">
        <v>700</v>
      </c>
      <c r="E31" s="68" t="s">
        <v>76</v>
      </c>
      <c r="F31" s="66">
        <v>100</v>
      </c>
      <c r="G31" s="32"/>
      <c r="H31" s="32"/>
      <c r="I31" s="19" t="s">
        <v>38</v>
      </c>
      <c r="J31" s="21">
        <f t="shared" si="8"/>
        <v>1</v>
      </c>
      <c r="K31" s="22" t="s">
        <v>48</v>
      </c>
      <c r="L31" s="22" t="s">
        <v>7</v>
      </c>
      <c r="M31" s="65"/>
      <c r="N31" s="33"/>
      <c r="O31" s="33"/>
      <c r="P31" s="34"/>
      <c r="Q31" s="33"/>
      <c r="R31" s="33"/>
      <c r="S31" s="35"/>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63">
        <f>total_amount_ba($B$2,$D$2,D31,F31,J31,K31,M31)</f>
        <v>0</v>
      </c>
      <c r="BB31" s="63">
        <f>BA31+SUM(N31:AZ31)</f>
        <v>0</v>
      </c>
      <c r="BC31" s="29" t="str">
        <f>SpellNumber(L31,BB31)</f>
        <v>INR Zero Only</v>
      </c>
      <c r="IE31" s="31">
        <v>1.02</v>
      </c>
      <c r="IF31" s="31" t="s">
        <v>40</v>
      </c>
      <c r="IG31" s="31" t="s">
        <v>41</v>
      </c>
      <c r="IH31" s="31">
        <v>213</v>
      </c>
      <c r="II31" s="31" t="s">
        <v>37</v>
      </c>
    </row>
    <row r="32" spans="1:243" s="30" customFormat="1" ht="27">
      <c r="A32" s="70">
        <v>9</v>
      </c>
      <c r="B32" s="67" t="s">
        <v>71</v>
      </c>
      <c r="C32" s="69" t="s">
        <v>97</v>
      </c>
      <c r="D32" s="68">
        <v>550</v>
      </c>
      <c r="E32" s="68" t="s">
        <v>75</v>
      </c>
      <c r="F32" s="66">
        <v>10</v>
      </c>
      <c r="G32" s="32"/>
      <c r="H32" s="32"/>
      <c r="I32" s="19" t="s">
        <v>38</v>
      </c>
      <c r="J32" s="21">
        <f t="shared" si="8"/>
        <v>1</v>
      </c>
      <c r="K32" s="22" t="s">
        <v>48</v>
      </c>
      <c r="L32" s="22" t="s">
        <v>7</v>
      </c>
      <c r="M32" s="65"/>
      <c r="N32" s="33"/>
      <c r="O32" s="33"/>
      <c r="P32" s="34"/>
      <c r="Q32" s="33"/>
      <c r="R32" s="33"/>
      <c r="S32" s="35"/>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63">
        <f>total_amount_ba($B$2,$D$2,D32,F32,J32,K32,M32)</f>
        <v>0</v>
      </c>
      <c r="BB32" s="63">
        <f>BA32+SUM(N32:AZ32)</f>
        <v>0</v>
      </c>
      <c r="BC32" s="29" t="str">
        <f>SpellNumber(L32,BB32)</f>
        <v>INR Zero Only</v>
      </c>
      <c r="IE32" s="31">
        <v>2</v>
      </c>
      <c r="IF32" s="31" t="s">
        <v>34</v>
      </c>
      <c r="IG32" s="31" t="s">
        <v>42</v>
      </c>
      <c r="IH32" s="31">
        <v>10</v>
      </c>
      <c r="II32" s="31" t="s">
        <v>37</v>
      </c>
    </row>
    <row r="33" spans="1:243" s="30" customFormat="1" ht="123.75">
      <c r="A33" s="71">
        <v>10</v>
      </c>
      <c r="B33" s="67" t="s">
        <v>72</v>
      </c>
      <c r="C33" s="69" t="s">
        <v>98</v>
      </c>
      <c r="D33" s="68">
        <v>400</v>
      </c>
      <c r="E33" s="68" t="s">
        <v>75</v>
      </c>
      <c r="F33" s="66">
        <v>10</v>
      </c>
      <c r="G33" s="32"/>
      <c r="H33" s="32"/>
      <c r="I33" s="19" t="s">
        <v>38</v>
      </c>
      <c r="J33" s="21">
        <f t="shared" si="8"/>
        <v>1</v>
      </c>
      <c r="K33" s="22" t="s">
        <v>48</v>
      </c>
      <c r="L33" s="22" t="s">
        <v>7</v>
      </c>
      <c r="M33" s="65"/>
      <c r="N33" s="33"/>
      <c r="O33" s="33"/>
      <c r="P33" s="34"/>
      <c r="Q33" s="33"/>
      <c r="R33" s="33"/>
      <c r="S33" s="35"/>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63">
        <f>total_amount_ba($B$2,$D$2,D33,F33,J33,K33,M33)</f>
        <v>0</v>
      </c>
      <c r="BB33" s="63">
        <f>BA33+SUM(N33:AZ33)</f>
        <v>0</v>
      </c>
      <c r="BC33" s="29" t="str">
        <f>SpellNumber(L33,BB33)</f>
        <v>INR Zero Only</v>
      </c>
      <c r="IE33" s="31">
        <v>3</v>
      </c>
      <c r="IF33" s="31" t="s">
        <v>43</v>
      </c>
      <c r="IG33" s="31" t="s">
        <v>44</v>
      </c>
      <c r="IH33" s="31">
        <v>10</v>
      </c>
      <c r="II33" s="31" t="s">
        <v>37</v>
      </c>
    </row>
    <row r="34" spans="1:243" s="30" customFormat="1" ht="54.75">
      <c r="A34" s="70">
        <v>11</v>
      </c>
      <c r="B34" s="67" t="s">
        <v>73</v>
      </c>
      <c r="C34" s="69" t="s">
        <v>99</v>
      </c>
      <c r="D34" s="68"/>
      <c r="E34" s="68"/>
      <c r="F34" s="19"/>
      <c r="G34" s="20"/>
      <c r="H34" s="20"/>
      <c r="I34" s="19"/>
      <c r="J34" s="21"/>
      <c r="K34" s="22"/>
      <c r="L34" s="22"/>
      <c r="M34" s="23"/>
      <c r="N34" s="24"/>
      <c r="O34" s="24"/>
      <c r="P34" s="25"/>
      <c r="Q34" s="24"/>
      <c r="R34" s="24"/>
      <c r="S34" s="26"/>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27"/>
      <c r="BB34" s="28"/>
      <c r="BC34" s="29"/>
      <c r="IE34" s="31">
        <v>1.01</v>
      </c>
      <c r="IF34" s="31" t="s">
        <v>39</v>
      </c>
      <c r="IG34" s="31" t="s">
        <v>35</v>
      </c>
      <c r="IH34" s="31">
        <v>123.223</v>
      </c>
      <c r="II34" s="31" t="s">
        <v>37</v>
      </c>
    </row>
    <row r="35" spans="1:243" s="30" customFormat="1" ht="28.5" customHeight="1">
      <c r="A35" s="70">
        <v>11.1</v>
      </c>
      <c r="B35" s="67" t="s">
        <v>74</v>
      </c>
      <c r="C35" s="69" t="s">
        <v>100</v>
      </c>
      <c r="D35" s="68">
        <v>200</v>
      </c>
      <c r="E35" s="68" t="s">
        <v>80</v>
      </c>
      <c r="F35" s="66">
        <v>10</v>
      </c>
      <c r="G35" s="32"/>
      <c r="H35" s="32"/>
      <c r="I35" s="19" t="s">
        <v>38</v>
      </c>
      <c r="J35" s="21">
        <f t="shared" si="8"/>
        <v>1</v>
      </c>
      <c r="K35" s="22" t="s">
        <v>48</v>
      </c>
      <c r="L35" s="22" t="s">
        <v>7</v>
      </c>
      <c r="M35" s="65"/>
      <c r="N35" s="33"/>
      <c r="O35" s="33"/>
      <c r="P35" s="34"/>
      <c r="Q35" s="33"/>
      <c r="R35" s="33"/>
      <c r="S35" s="35"/>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7"/>
      <c r="AV35" s="36"/>
      <c r="AW35" s="36"/>
      <c r="AX35" s="36"/>
      <c r="AY35" s="36"/>
      <c r="AZ35" s="36"/>
      <c r="BA35" s="63">
        <f>total_amount_ba($B$2,$D$2,D35,F35,J35,K35,M35)</f>
        <v>0</v>
      </c>
      <c r="BB35" s="63">
        <f>BA35+SUM(N35:AZ35)</f>
        <v>0</v>
      </c>
      <c r="BC35" s="29" t="str">
        <f>SpellNumber(L35,BB35)</f>
        <v>INR Zero Only</v>
      </c>
      <c r="IE35" s="31">
        <v>1.02</v>
      </c>
      <c r="IF35" s="31" t="s">
        <v>40</v>
      </c>
      <c r="IG35" s="31" t="s">
        <v>41</v>
      </c>
      <c r="IH35" s="31">
        <v>213</v>
      </c>
      <c r="II35" s="31" t="s">
        <v>37</v>
      </c>
    </row>
    <row r="36" spans="1:243" s="30" customFormat="1" ht="33" customHeight="1">
      <c r="A36" s="38" t="s">
        <v>46</v>
      </c>
      <c r="B36" s="39"/>
      <c r="C36" s="40"/>
      <c r="D36" s="41"/>
      <c r="E36" s="41"/>
      <c r="F36" s="41"/>
      <c r="G36" s="41"/>
      <c r="H36" s="42"/>
      <c r="I36" s="42"/>
      <c r="J36" s="42"/>
      <c r="K36" s="42"/>
      <c r="L36" s="43"/>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64">
        <f>SUM(BA13:BA35)</f>
        <v>0</v>
      </c>
      <c r="BB36" s="64">
        <f>SUM(BB13:BB35)</f>
        <v>0</v>
      </c>
      <c r="BC36" s="29" t="str">
        <f>SpellNumber($E$2,BB36)</f>
        <v>INR Zero Only</v>
      </c>
      <c r="IE36" s="31">
        <v>4</v>
      </c>
      <c r="IF36" s="31" t="s">
        <v>40</v>
      </c>
      <c r="IG36" s="31" t="s">
        <v>45</v>
      </c>
      <c r="IH36" s="31">
        <v>10</v>
      </c>
      <c r="II36" s="31" t="s">
        <v>37</v>
      </c>
    </row>
    <row r="37" spans="1:243" s="54" customFormat="1" ht="39" customHeight="1" hidden="1">
      <c r="A37" s="39" t="s">
        <v>50</v>
      </c>
      <c r="B37" s="45"/>
      <c r="C37" s="46"/>
      <c r="D37" s="47"/>
      <c r="E37" s="48" t="s">
        <v>47</v>
      </c>
      <c r="F37" s="61"/>
      <c r="G37" s="49"/>
      <c r="H37" s="50"/>
      <c r="I37" s="50"/>
      <c r="J37" s="50"/>
      <c r="K37" s="51"/>
      <c r="L37" s="52"/>
      <c r="M37" s="53"/>
      <c r="O37" s="30"/>
      <c r="P37" s="30"/>
      <c r="Q37" s="30"/>
      <c r="R37" s="30"/>
      <c r="S37" s="30"/>
      <c r="BA37" s="59">
        <f>IF(ISBLANK(F37),0,IF(E37="Excess (+)",ROUND(BA36+(BA36*F37),2),IF(E37="Less (-)",ROUND(BA36+(BA36*F37*(-1)),2),0)))</f>
        <v>0</v>
      </c>
      <c r="BB37" s="60">
        <f>ROUND(BA37,0)</f>
        <v>0</v>
      </c>
      <c r="BC37" s="29" t="str">
        <f>SpellNumber(L37,BB37)</f>
        <v> Zero Only</v>
      </c>
      <c r="IE37" s="55"/>
      <c r="IF37" s="55"/>
      <c r="IG37" s="55"/>
      <c r="IH37" s="55"/>
      <c r="II37" s="55"/>
    </row>
    <row r="38" spans="1:243" s="54" customFormat="1" ht="51" customHeight="1">
      <c r="A38" s="38" t="s">
        <v>49</v>
      </c>
      <c r="B38" s="38"/>
      <c r="C38" s="75" t="str">
        <f>SpellNumber($E$2,BB36)</f>
        <v>INR Zero Only</v>
      </c>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7"/>
      <c r="IE38" s="55"/>
      <c r="IF38" s="55"/>
      <c r="IG38" s="55"/>
      <c r="IH38" s="55"/>
      <c r="II38" s="55"/>
    </row>
    <row r="39" spans="3:243" s="14" customFormat="1" ht="14.25">
      <c r="C39" s="56"/>
      <c r="D39" s="56"/>
      <c r="E39" s="56"/>
      <c r="F39" s="56"/>
      <c r="G39" s="56"/>
      <c r="H39" s="56"/>
      <c r="I39" s="56"/>
      <c r="J39" s="56"/>
      <c r="K39" s="56"/>
      <c r="L39" s="56"/>
      <c r="M39" s="56"/>
      <c r="O39" s="56"/>
      <c r="BA39" s="56"/>
      <c r="BC39" s="56"/>
      <c r="IE39" s="15"/>
      <c r="IF39" s="15"/>
      <c r="IG39" s="15"/>
      <c r="IH39" s="15"/>
      <c r="II39" s="15"/>
    </row>
  </sheetData>
  <sheetProtection password="EEC8" sheet="1" selectLockedCells="1"/>
  <mergeCells count="8">
    <mergeCell ref="A9:BC9"/>
    <mergeCell ref="C38:BC38"/>
    <mergeCell ref="A1:L1"/>
    <mergeCell ref="A4:BC4"/>
    <mergeCell ref="A5:BC5"/>
    <mergeCell ref="A6:BC6"/>
    <mergeCell ref="A7:BC7"/>
    <mergeCell ref="B8:BC8"/>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7">
      <formula1>IF(ISBLANK(F37),$A$3:$C$3,$B$3:$C$3)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7">
      <formula1>0</formula1>
      <formula2>IF(E37&lt;&gt;"Select",99.9,0)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7">
      <formula1>IF(E37&lt;&gt;"Select",0,-1)</formula1>
      <formula2>IF(E37&lt;&gt;"Select",99.99,-1)</formula2>
    </dataValidation>
    <dataValidation type="list" allowBlank="1" showInputMessage="1" showErrorMessage="1" sqref="L33 L34 L13 L14 L15 L16 L17 L18 L19 L20 L21 L22 L23 L24 L25 L26 L27 L28 L29 L30 L31 L32 L35">
      <formula1>"INR"</formula1>
    </dataValidation>
    <dataValidation allowBlank="1" showInputMessage="1" showErrorMessage="1" promptTitle="Addition / Deduction" prompt="Please Choose the correct One" sqref="J13:J35"/>
    <dataValidation type="list" showInputMessage="1" showErrorMessage="1" sqref="I13:I35">
      <formula1>"Excess(+), Less(-)"</formula1>
    </dataValidation>
    <dataValidation allowBlank="1" showInputMessage="1" showErrorMessage="1" promptTitle="Itemcode/Make" prompt="Please enter text" sqref="C13:C35"/>
    <dataValidation type="decimal" allowBlank="1" showInputMessage="1" showErrorMessage="1" promptTitle="Rate Entry" prompt="Please enter the Other Taxes2 in Rupees for this item. " errorTitle="Invaid Entry" error="Only Numeric Values are allowed. " sqref="N13:O3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5">
      <formula1>0</formula1>
      <formula2>999999999999999</formula2>
    </dataValidation>
    <dataValidation type="decimal" allowBlank="1" showInputMessage="1" showErrorMessage="1" promptTitle="Quantity" prompt="Please enter the Quantity for this item. " errorTitle="Invalid Entry" error="Only Numeric Values are allowed. " sqref="F13:F3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35">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35">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4" t="s">
        <v>2</v>
      </c>
      <c r="F6" s="84"/>
      <c r="G6" s="84"/>
      <c r="H6" s="84"/>
      <c r="I6" s="84"/>
      <c r="J6" s="84"/>
      <c r="K6" s="84"/>
    </row>
    <row r="7" spans="5:11" ht="14.25">
      <c r="E7" s="84"/>
      <c r="F7" s="84"/>
      <c r="G7" s="84"/>
      <c r="H7" s="84"/>
      <c r="I7" s="84"/>
      <c r="J7" s="84"/>
      <c r="K7" s="84"/>
    </row>
    <row r="8" spans="5:11" ht="14.25">
      <c r="E8" s="84"/>
      <c r="F8" s="84"/>
      <c r="G8" s="84"/>
      <c r="H8" s="84"/>
      <c r="I8" s="84"/>
      <c r="J8" s="84"/>
      <c r="K8" s="84"/>
    </row>
    <row r="9" spans="5:11" ht="14.25">
      <c r="E9" s="84"/>
      <c r="F9" s="84"/>
      <c r="G9" s="84"/>
      <c r="H9" s="84"/>
      <c r="I9" s="84"/>
      <c r="J9" s="84"/>
      <c r="K9" s="84"/>
    </row>
    <row r="10" spans="5:11" ht="14.25">
      <c r="E10" s="84"/>
      <c r="F10" s="84"/>
      <c r="G10" s="84"/>
      <c r="H10" s="84"/>
      <c r="I10" s="84"/>
      <c r="J10" s="84"/>
      <c r="K10" s="84"/>
    </row>
    <row r="11" spans="5:11" ht="14.25">
      <c r="E11" s="84"/>
      <c r="F11" s="84"/>
      <c r="G11" s="84"/>
      <c r="H11" s="84"/>
      <c r="I11" s="84"/>
      <c r="J11" s="84"/>
      <c r="K11" s="84"/>
    </row>
    <row r="12" spans="5:11" ht="14.25">
      <c r="E12" s="84"/>
      <c r="F12" s="84"/>
      <c r="G12" s="84"/>
      <c r="H12" s="84"/>
      <c r="I12" s="84"/>
      <c r="J12" s="84"/>
      <c r="K12" s="84"/>
    </row>
    <row r="13" spans="5:11" ht="14.25">
      <c r="E13" s="84"/>
      <c r="F13" s="84"/>
      <c r="G13" s="84"/>
      <c r="H13" s="84"/>
      <c r="I13" s="84"/>
      <c r="J13" s="84"/>
      <c r="K13" s="84"/>
    </row>
    <row r="14" spans="5:11" ht="14.2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2021-09-13T10:22:22Z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