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<sst xmlns="http://schemas.openxmlformats.org/spreadsheetml/2006/main" count="534" uniqueCount="152">
  <si>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</si>
  <si>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</si>
  <si>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</si>
  <si>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</si>
  <si>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</si>
  <si>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</si>
  <si>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</si>
  <si>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</si>
  <si>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</si>
  <si>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</si>
  <si>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</si>
  <si>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</si>
  <si>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</si>
  <si>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</si>
  <si>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</si>
  <si>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</si>
  <si>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</si>
  <si>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</si>
  <si>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</si>
  <si>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</si>
  <si>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</si>
  <si>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</si>
  <si>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</si>
  <si>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</si>
  <si>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</si>
  <si>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</si>
  <si>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</si>
  <si>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</si>
  <si>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</si>
  <si>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</si>
  <si>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</si>
  <si>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</si>
  <si>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</si>
  <si>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</si>
  <si>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</si>
  <si>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</si>
  <si>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</si>
  <si>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</si>
  <si>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</si>
  <si>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</si>
  <si>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</si>
  <si>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</si>
  <si>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</si>
  <si>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</si>
  <si>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</si>
  <si>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</si>
  <si>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</si>
  <si>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</si>
  <si>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</si>
  <si>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FINISHING</t>
  </si>
  <si>
    <t>DISMANTLING AND DEMOLISHING</t>
  </si>
  <si>
    <t>MINOR CIVIL MAINTENANCE WORK:</t>
  </si>
  <si>
    <t>Contract No:  33/C/D3/2021-22/01</t>
  </si>
  <si>
    <t>Name of Work: Conversion of existing basketball store room into office cum conference room and rectification of drainage issues at main stadium (Physical education section)</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</si>
  <si>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</si>
  <si>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</si>
  <si>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</si>
  <si>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</si>
  <si>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</si>
  <si>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</si>
  <si>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</si>
  <si>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</si>
  <si>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</si>
  <si>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</si>
  <si>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</si>
  <si>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Brick work with common burnt clay F.P.S. (non modular) bricks of class designation 7.5 in foundation and plinth in:</t>
  </si>
  <si>
    <t>Cement mortar 1:6 (1 cement : 6 coarse sand)</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</si>
  <si>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</si>
  <si>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</si>
  <si>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Brick edging 7cm wide 11.4 cm deep to plinth protection with common burnt clay F.P.S. (non modular) bricks of class designation 7.5 including grouting with cement mortar 1:4 (1 cement : 4 fine sand).</t>
  </si>
  <si>
    <t>WOOD AND PVC WORK</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</si>
  <si>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</si>
  <si>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</si>
  <si>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</si>
  <si>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</si>
  <si>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250x10 mm</t>
  </si>
  <si>
    <t>150x10 mm</t>
  </si>
  <si>
    <t>100x10 mm</t>
  </si>
  <si>
    <t>Providing and fixing aluminium handles, ISI marked, anodised (anodic coating not less than grade AC 10 as per IS : 1868) transparent or dyed to required colour or shade, with necessary screws etc. complete :</t>
  </si>
  <si>
    <t>125 mm</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</si>
  <si>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</si>
  <si>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</si>
  <si>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</si>
  <si>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</si>
  <si>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</si>
  <si>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</si>
  <si>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Second class teak wood</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</si>
  <si>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</si>
  <si>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</si>
  <si>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t>
  </si>
  <si>
    <t>Providing and fixing hand rail of approved size by welding etc. to steel ladder railing, balcony railing, staircase railing and similar works, including applying priming coat of approved steel primer.</t>
  </si>
  <si>
    <t>M.S. tube</t>
  </si>
  <si>
    <t>FLOORING</t>
  </si>
  <si>
    <t>Brick on edge flooring with bricks of class designation 7.5 on a bed of 12 mm cement mortar, including filling the joints with same mortar, with common burnt clay non modular bricks:</t>
  </si>
  <si>
    <t>1:6 (1cement : 6 coarse sand)</t>
  </si>
  <si>
    <t>Cement plaster skirting up to 30 cm height, with cement mortar 1:3 (1 cement : 3 coarse sand), finished with a floating coat of neat cement.</t>
  </si>
  <si>
    <t>18 mm thick</t>
  </si>
  <si>
    <t>ROOFING</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</si>
  <si>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</si>
  <si>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flat</t>
  </si>
  <si>
    <t>12 mm cement plaster of mix :</t>
  </si>
  <si>
    <t>1:6 (1 cement: 6 coarse sand)</t>
  </si>
  <si>
    <t>15 mm cement plaster on rough side of single or half brick wall of mix:</t>
  </si>
  <si>
    <t>Pointing on brick work or brick flooring with cement mortar 1:3 (1 cement : 3 fine sand):</t>
  </si>
  <si>
    <t>Flush / Ruled/ Struck or weathered pointing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</si>
  <si>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</si>
  <si>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</si>
  <si>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</si>
  <si>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</si>
  <si>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</si>
  <si>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</si>
  <si>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</si>
  <si>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</si>
  <si>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</si>
  <si>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</si>
  <si>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</si>
  <si>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</si>
  <si>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</si>
  <si>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</si>
  <si>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</si>
  <si>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</si>
  <si>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</si>
  <si>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</si>
  <si>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</si>
  <si>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Extra for dismantling trusses, rafters, purlins etc. of wood work for every additional span of one metre or part thereof beyond 10 metres :</t>
  </si>
  <si>
    <t>Of sectional area below 40 square centimetres</t>
  </si>
  <si>
    <t>WATER SUPPLY</t>
  </si>
  <si>
    <t>Cutting holes up to 30x30 cm in walls including making good the same:</t>
  </si>
  <si>
    <t>With common burnt clay F.P.S. (non modular) bricks</t>
  </si>
  <si>
    <t>DRAINAGE</t>
  </si>
  <si>
    <t>Providing and laying non-pressure NP2 class (light duty) R.C.C. pipes with collars jointed with stiff mixture of cement mortar in the proportion of 1:2 (1 cement : 2 fine sand) including testing of joints etc. complete :</t>
  </si>
  <si>
    <t>250 mm dia. R.C.C. pipe</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</si>
  <si>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</si>
  <si>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</si>
  <si>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Constructing brick masonry road gully chamber 110x50x77.5 cm with bricks in cement mortar 1:4 (1 cement : 4 coarse sand) including 500x450 mm precast R.C.C. horizontal grating with frame and vertical grating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</si>
  <si>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</si>
  <si>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</si>
  <si>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</si>
  <si>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</si>
  <si>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</si>
  <si>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</si>
  <si>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</si>
  <si>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</si>
  <si>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</si>
  <si>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</si>
  <si>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 xml:space="preserve">Providing and fixing vertical venition blinds vista make dust  guard (classic/select)or equivalent.
100 mm wide on windows.
</t>
  </si>
  <si>
    <t>metre</t>
  </si>
  <si>
    <t>each</t>
  </si>
  <si>
    <t>kg</t>
  </si>
  <si>
    <t>metre per metre span</t>
  </si>
  <si>
    <t>Cum</t>
  </si>
  <si>
    <t>Sqm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</si>
</sst>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1"/>
      <color indexed="5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4" fillId="0" borderId="12" xfId="56" applyNumberFormat="1" applyFont="1" applyFill="1" applyBorder="1" applyAlignment="1" applyProtection="1">
      <alignment vertical="top"/>
      <protection/>
    </xf>
    <xf numFmtId="0" fontId="14"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4" fillId="0" borderId="0" xfId="56" applyNumberFormat="1" applyFont="1" applyFill="1" applyAlignment="1" applyProtection="1">
      <alignment vertical="top"/>
      <protection/>
    </xf>
    <xf numFmtId="0" fontId="54"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0" fontId="7" fillId="0" borderId="16"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2" fontId="7" fillId="0" borderId="18" xfId="56" applyNumberFormat="1" applyFont="1" applyFill="1" applyBorder="1" applyAlignment="1" applyProtection="1">
      <alignment horizontal="right" vertical="top"/>
      <protection locked="0"/>
    </xf>
    <xf numFmtId="0" fontId="7" fillId="0" borderId="19"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6" xfId="56" applyNumberFormat="1" applyFont="1" applyFill="1" applyBorder="1" applyAlignment="1" applyProtection="1">
      <alignment horizontal="right" vertical="top"/>
      <protection locked="0"/>
    </xf>
    <xf numFmtId="2" fontId="7" fillId="34" borderId="16"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4" fillId="0" borderId="16" xfId="59" applyNumberFormat="1" applyFont="1" applyFill="1" applyBorder="1" applyAlignment="1">
      <alignment horizontal="justify" vertical="top" wrapText="1"/>
      <protection/>
    </xf>
    <xf numFmtId="0" fontId="54" fillId="0" borderId="15" xfId="0" applyFont="1" applyFill="1" applyBorder="1" applyAlignment="1">
      <alignment horizontal="left" vertical="top"/>
    </xf>
    <xf numFmtId="0" fontId="54" fillId="0" borderId="15" xfId="0" applyFont="1" applyFill="1" applyBorder="1" applyAlignment="1">
      <alignment horizontal="justify" vertical="top" wrapText="1"/>
    </xf>
    <xf numFmtId="10" fontId="15" fillId="33" borderId="24"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xf numFmtId="0" fontId="37" fillId="0" borderId="15" xfId="0" applyFont="1" applyFill="1" applyBorder="1" applyAlignment="1">
      <alignment horizontal="justify" vertical="top" wrapText="1"/>
    </xf>
    <xf numFmtId="0" fontId="37" fillId="0" borderId="15" xfId="0" applyFont="1" applyFill="1" applyBorder="1" applyAlignment="1">
      <alignment horizontal="left" vertical="top"/>
    </xf>
    <xf numFmtId="0" fontId="37" fillId="0" borderId="15" xfId="0" applyFont="1" applyFill="1" applyBorder="1" applyAlignment="1">
      <alignment horizontal="right" vertical="top"/>
    </xf>
    <xf numFmtId="0" fontId="37" fillId="0" borderId="15" xfId="0" applyFont="1" applyFill="1" applyBorder="1" applyAlignment="1">
      <alignment vertical="top"/>
    </xf>
    <xf numFmtId="0" fontId="37" fillId="0" borderId="15" xfId="0" applyFont="1" applyFill="1" applyBorder="1" applyAlignment="1">
      <alignment vertical="top" wrapText="1"/>
    </xf>
    <xf numFmtId="2" fontId="37" fillId="0" borderId="15" xfId="0" applyNumberFormat="1" applyFont="1" applyFill="1" applyBorder="1" applyAlignment="1">
      <alignment horizontal="left" vertical="top"/>
    </xf>
    <xf numFmtId="2" fontId="37" fillId="0" borderId="15" xfId="0" applyNumberFormat="1" applyFont="1" applyFill="1" applyBorder="1" applyAlignment="1">
      <alignment vertical="top"/>
    </xf>
    <xf numFmtId="0" fontId="12" fillId="0" borderId="22" xfId="59" applyNumberFormat="1" applyFont="1" applyFill="1" applyBorder="1" applyAlignment="1">
      <alignment vertical="top"/>
      <protection/>
    </xf>
    <xf numFmtId="2" fontId="12" fillId="0" borderId="15" xfId="59" applyNumberFormat="1" applyFont="1" applyFill="1" applyBorder="1" applyAlignment="1">
      <alignment vertical="top"/>
      <protection/>
    </xf>
    <xf numFmtId="0" fontId="12" fillId="0" borderId="24" xfId="59" applyNumberFormat="1" applyFont="1" applyFill="1" applyBorder="1" applyAlignment="1" applyProtection="1">
      <alignment vertical="center" wrapText="1"/>
      <protection locked="0"/>
    </xf>
    <xf numFmtId="0" fontId="15" fillId="33" borderId="24" xfId="59" applyNumberFormat="1" applyFont="1" applyFill="1" applyBorder="1" applyAlignment="1" applyProtection="1">
      <alignment vertical="center" wrapText="1"/>
      <protection locked="0"/>
    </xf>
    <xf numFmtId="0" fontId="12" fillId="0" borderId="11" xfId="59" applyNumberFormat="1" applyFont="1" applyFill="1" applyBorder="1" applyAlignment="1" applyProtection="1">
      <alignment vertical="center" wrapText="1"/>
      <protection/>
    </xf>
    <xf numFmtId="2" fontId="36" fillId="0" borderId="19" xfId="59" applyNumberFormat="1" applyFont="1" applyFill="1" applyBorder="1" applyAlignment="1">
      <alignment vertical="top"/>
      <protection/>
    </xf>
    <xf numFmtId="2" fontId="12" fillId="0" borderId="0" xfId="59" applyNumberFormat="1" applyFont="1" applyFill="1" applyBorder="1" applyAlignment="1">
      <alignment horizontal="right" vertical="top"/>
      <protection/>
    </xf>
    <xf numFmtId="0" fontId="12" fillId="0" borderId="13" xfId="59" applyNumberFormat="1" applyFont="1" applyFill="1" applyBorder="1" applyAlignment="1">
      <alignment horizontal="center" vertical="top" wrapText="1"/>
      <protection/>
    </xf>
    <xf numFmtId="0" fontId="12" fillId="0" borderId="19" xfId="59" applyNumberFormat="1"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5"/>
  <sheetViews>
    <sheetView showGridLines="0" view="pageBreakPreview" zoomScaleNormal="85" zoomScaleSheetLayoutView="100" zoomScalePageLayoutView="0" workbookViewId="0" topLeftCell="A111">
      <selection activeCell="E113" sqref="E11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56" t="str">
        <f>B2&amp;" BoQ"</f>
        <v>Percentage BoQ</v>
      </c>
      <c r="B1" s="56"/>
      <c r="C1" s="56"/>
      <c r="D1" s="56"/>
      <c r="E1" s="56"/>
      <c r="F1" s="56"/>
      <c r="G1" s="56"/>
      <c r="H1" s="56"/>
      <c r="I1" s="56"/>
      <c r="J1" s="56"/>
      <c r="K1" s="56"/>
      <c r="L1" s="5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57" t="s">
        <v>42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IE4" s="10"/>
      <c r="IF4" s="10"/>
      <c r="IG4" s="10"/>
      <c r="IH4" s="10"/>
      <c r="II4" s="10"/>
    </row>
    <row r="5" spans="1:243" s="9" customFormat="1" ht="30.75" customHeight="1">
      <c r="A5" s="57" t="s">
        <v>53</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IE5" s="10"/>
      <c r="IF5" s="10"/>
      <c r="IG5" s="10"/>
      <c r="IH5" s="10"/>
      <c r="II5" s="10"/>
    </row>
    <row r="6" spans="1:243" s="9" customFormat="1" ht="30.75" customHeight="1">
      <c r="A6" s="57" t="s">
        <v>52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IE6" s="10"/>
      <c r="IF6" s="10"/>
      <c r="IG6" s="10"/>
      <c r="IH6" s="10"/>
      <c r="II6" s="10"/>
    </row>
    <row r="7" spans="1:243" s="9" customFormat="1" ht="29.25" customHeight="1" hidden="1">
      <c r="A7" s="58" t="s">
        <v>7</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IE7" s="10"/>
      <c r="IF7" s="10"/>
      <c r="IG7" s="10"/>
      <c r="IH7" s="10"/>
      <c r="II7" s="10"/>
    </row>
    <row r="8" spans="1:243" s="12" customFormat="1" ht="72" customHeight="1">
      <c r="A8" s="11" t="s">
        <v>39</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9" t="s">
        <v>46</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4">
        <v>3</v>
      </c>
      <c r="D12" s="39">
        <v>4</v>
      </c>
      <c r="E12" s="39">
        <v>5</v>
      </c>
      <c r="F12" s="39">
        <v>6</v>
      </c>
      <c r="G12" s="39">
        <v>7</v>
      </c>
      <c r="H12" s="39">
        <v>8</v>
      </c>
      <c r="I12" s="39">
        <v>9</v>
      </c>
      <c r="J12" s="39">
        <v>10</v>
      </c>
      <c r="K12" s="39">
        <v>11</v>
      </c>
      <c r="L12" s="39">
        <v>12</v>
      </c>
      <c r="M12" s="39">
        <v>13</v>
      </c>
      <c r="N12" s="39">
        <v>14</v>
      </c>
      <c r="O12" s="39">
        <v>15</v>
      </c>
      <c r="P12" s="39">
        <v>16</v>
      </c>
      <c r="Q12" s="39">
        <v>17</v>
      </c>
      <c r="R12" s="39">
        <v>18</v>
      </c>
      <c r="S12" s="39">
        <v>19</v>
      </c>
      <c r="T12" s="39">
        <v>20</v>
      </c>
      <c r="U12" s="39">
        <v>21</v>
      </c>
      <c r="V12" s="39">
        <v>22</v>
      </c>
      <c r="W12" s="39">
        <v>23</v>
      </c>
      <c r="X12" s="39">
        <v>24</v>
      </c>
      <c r="Y12" s="39">
        <v>25</v>
      </c>
      <c r="Z12" s="39">
        <v>26</v>
      </c>
      <c r="AA12" s="39">
        <v>27</v>
      </c>
      <c r="AB12" s="39">
        <v>28</v>
      </c>
      <c r="AC12" s="39">
        <v>29</v>
      </c>
      <c r="AD12" s="39">
        <v>30</v>
      </c>
      <c r="AE12" s="39">
        <v>31</v>
      </c>
      <c r="AF12" s="39">
        <v>32</v>
      </c>
      <c r="AG12" s="39">
        <v>33</v>
      </c>
      <c r="AH12" s="39">
        <v>34</v>
      </c>
      <c r="AI12" s="39">
        <v>35</v>
      </c>
      <c r="AJ12" s="39">
        <v>36</v>
      </c>
      <c r="AK12" s="39">
        <v>37</v>
      </c>
      <c r="AL12" s="39">
        <v>38</v>
      </c>
      <c r="AM12" s="39">
        <v>39</v>
      </c>
      <c r="AN12" s="39">
        <v>40</v>
      </c>
      <c r="AO12" s="39">
        <v>41</v>
      </c>
      <c r="AP12" s="39">
        <v>42</v>
      </c>
      <c r="AQ12" s="39">
        <v>43</v>
      </c>
      <c r="AR12" s="39">
        <v>44</v>
      </c>
      <c r="AS12" s="39">
        <v>45</v>
      </c>
      <c r="AT12" s="39">
        <v>46</v>
      </c>
      <c r="AU12" s="39">
        <v>47</v>
      </c>
      <c r="AV12" s="39">
        <v>48</v>
      </c>
      <c r="AW12" s="39">
        <v>49</v>
      </c>
      <c r="AX12" s="39">
        <v>50</v>
      </c>
      <c r="AY12" s="39">
        <v>51</v>
      </c>
      <c r="AZ12" s="39">
        <v>52</v>
      </c>
      <c r="BA12" s="39">
        <v>7</v>
      </c>
      <c r="BB12" s="40">
        <v>54</v>
      </c>
      <c r="BC12" s="16">
        <v>8</v>
      </c>
      <c r="IE12" s="18"/>
      <c r="IF12" s="18"/>
      <c r="IG12" s="18"/>
      <c r="IH12" s="18"/>
      <c r="II12" s="18"/>
    </row>
    <row r="13" spans="1:243" s="21" customFormat="1" ht="18" customHeight="1">
      <c r="A13" s="51">
        <v>1</v>
      </c>
      <c r="B13" s="52" t="s">
        <v>54</v>
      </c>
      <c r="C13" s="32"/>
      <c r="D13" s="60"/>
      <c r="E13" s="60"/>
      <c r="F13" s="60"/>
      <c r="G13" s="60"/>
      <c r="H13" s="60"/>
      <c r="I13" s="60"/>
      <c r="J13" s="60"/>
      <c r="K13" s="60"/>
      <c r="L13" s="60"/>
      <c r="M13" s="60"/>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IA13" s="21">
        <v>1</v>
      </c>
      <c r="IB13" s="21" t="s">
        <v>54</v>
      </c>
      <c r="IE13" s="22"/>
      <c r="IF13" s="22"/>
      <c r="IG13" s="22"/>
      <c r="IH13" s="22"/>
      <c r="II13" s="22"/>
    </row>
    <row r="14" spans="1:243" s="21" customFormat="1" ht="102.75" customHeight="1">
      <c r="A14" s="67">
        <v>1.01</v>
      </c>
      <c r="B14" s="66" t="s">
        <v>55</v>
      </c>
      <c r="C14" s="68"/>
      <c r="D14" s="60"/>
      <c r="E14" s="60"/>
      <c r="F14" s="60"/>
      <c r="G14" s="60"/>
      <c r="H14" s="60"/>
      <c r="I14" s="60"/>
      <c r="J14" s="60"/>
      <c r="K14" s="60"/>
      <c r="L14" s="60"/>
      <c r="M14" s="60"/>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IA14" s="21">
        <v>1.01</v>
      </c>
      <c r="IB14" s="21" t="s">
        <v>55</v>
      </c>
      <c r="IE14" s="22"/>
      <c r="IF14" s="22"/>
      <c r="IG14" s="22"/>
      <c r="IH14" s="22"/>
      <c r="II14" s="22"/>
    </row>
    <row r="15" spans="1:243" s="21" customFormat="1" ht="42.75">
      <c r="A15" s="67">
        <v>1.02</v>
      </c>
      <c r="B15" s="66" t="s">
        <v>56</v>
      </c>
      <c r="C15" s="68"/>
      <c r="D15" s="69">
        <v>5.75</v>
      </c>
      <c r="E15" s="70" t="s">
        <v>45</v>
      </c>
      <c r="F15" s="69">
        <v>221.22</v>
      </c>
      <c r="G15" s="41"/>
      <c r="H15" s="35"/>
      <c r="I15" s="36" t="s">
        <v>33</v>
      </c>
      <c r="J15" s="37">
        <f>IF(I15="Less(-)",-1,1)</f>
        <v>1</v>
      </c>
      <c r="K15" s="35" t="s">
        <v>34</v>
      </c>
      <c r="L15" s="35" t="s">
        <v>4</v>
      </c>
      <c r="M15" s="38"/>
      <c r="N15" s="46"/>
      <c r="O15" s="46"/>
      <c r="P15" s="47"/>
      <c r="Q15" s="46"/>
      <c r="R15" s="46"/>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9">
        <f>total_amount_ba($B$2,$D$2,D15,F15,J15,K15,M15)</f>
        <v>1272.02</v>
      </c>
      <c r="BB15" s="48">
        <f>BA15+SUM(N15:AZ15)</f>
        <v>1272.02</v>
      </c>
      <c r="BC15" s="50" t="str">
        <f>SpellNumber(L15,BB15)</f>
        <v>INR  One Thousand Two Hundred &amp; Seventy Two  and Paise Two Only</v>
      </c>
      <c r="IA15" s="21">
        <v>1.02</v>
      </c>
      <c r="IB15" s="21" t="s">
        <v>56</v>
      </c>
      <c r="ID15" s="21">
        <v>5.75</v>
      </c>
      <c r="IE15" s="22" t="s">
        <v>45</v>
      </c>
      <c r="IF15" s="22"/>
      <c r="IG15" s="22"/>
      <c r="IH15" s="22"/>
      <c r="II15" s="22"/>
    </row>
    <row r="16" spans="1:243" s="21" customFormat="1" ht="132.75" customHeight="1">
      <c r="A16" s="67">
        <v>1.03</v>
      </c>
      <c r="B16" s="66" t="s">
        <v>57</v>
      </c>
      <c r="C16" s="68"/>
      <c r="D16" s="60"/>
      <c r="E16" s="60"/>
      <c r="F16" s="60"/>
      <c r="G16" s="60"/>
      <c r="H16" s="60"/>
      <c r="I16" s="60"/>
      <c r="J16" s="60"/>
      <c r="K16" s="60"/>
      <c r="L16" s="60"/>
      <c r="M16" s="60"/>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IA16" s="21">
        <v>1.03</v>
      </c>
      <c r="IB16" s="21" t="s">
        <v>57</v>
      </c>
      <c r="IE16" s="22"/>
      <c r="IF16" s="22"/>
      <c r="IG16" s="22"/>
      <c r="IH16" s="22"/>
      <c r="II16" s="22"/>
    </row>
    <row r="17" spans="1:243" s="21" customFormat="1" ht="19.5" customHeight="1">
      <c r="A17" s="67">
        <v>1.04</v>
      </c>
      <c r="B17" s="66" t="s">
        <v>58</v>
      </c>
      <c r="C17" s="68"/>
      <c r="D17" s="60"/>
      <c r="E17" s="60"/>
      <c r="F17" s="60"/>
      <c r="G17" s="60"/>
      <c r="H17" s="60"/>
      <c r="I17" s="60"/>
      <c r="J17" s="60"/>
      <c r="K17" s="60"/>
      <c r="L17" s="60"/>
      <c r="M17" s="60"/>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IA17" s="21">
        <v>1.04</v>
      </c>
      <c r="IB17" s="21" t="s">
        <v>58</v>
      </c>
      <c r="IE17" s="22"/>
      <c r="IF17" s="22"/>
      <c r="IG17" s="22"/>
      <c r="IH17" s="22"/>
      <c r="II17" s="22"/>
    </row>
    <row r="18" spans="1:243" s="21" customFormat="1" ht="32.25" customHeight="1">
      <c r="A18" s="67">
        <v>1.05</v>
      </c>
      <c r="B18" s="66" t="s">
        <v>59</v>
      </c>
      <c r="C18" s="68"/>
      <c r="D18" s="69">
        <v>60</v>
      </c>
      <c r="E18" s="70" t="s">
        <v>146</v>
      </c>
      <c r="F18" s="69">
        <v>319.33</v>
      </c>
      <c r="G18" s="41"/>
      <c r="H18" s="35"/>
      <c r="I18" s="36" t="s">
        <v>33</v>
      </c>
      <c r="J18" s="37">
        <f>IF(I18="Less(-)",-1,1)</f>
        <v>1</v>
      </c>
      <c r="K18" s="35" t="s">
        <v>34</v>
      </c>
      <c r="L18" s="35" t="s">
        <v>4</v>
      </c>
      <c r="M18" s="38"/>
      <c r="N18" s="46"/>
      <c r="O18" s="46"/>
      <c r="P18" s="47"/>
      <c r="Q18" s="46"/>
      <c r="R18" s="46"/>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9">
        <f>total_amount_ba($B$2,$D$2,D18,F18,J18,K18,M18)</f>
        <v>19159.8</v>
      </c>
      <c r="BB18" s="48">
        <f>BA18+SUM(N18:AZ18)</f>
        <v>19159.8</v>
      </c>
      <c r="BC18" s="50" t="str">
        <f>SpellNumber(L18,BB18)</f>
        <v>INR  Nineteen Thousand One Hundred &amp; Fifty Nine  and Paise Eighty Only</v>
      </c>
      <c r="IA18" s="21">
        <v>1.05</v>
      </c>
      <c r="IB18" s="21" t="s">
        <v>59</v>
      </c>
      <c r="ID18" s="21">
        <v>60</v>
      </c>
      <c r="IE18" s="22" t="s">
        <v>146</v>
      </c>
      <c r="IF18" s="22"/>
      <c r="IG18" s="22"/>
      <c r="IH18" s="22"/>
      <c r="II18" s="22"/>
    </row>
    <row r="19" spans="1:243" s="21" customFormat="1" ht="16.5" customHeight="1">
      <c r="A19" s="67">
        <v>2</v>
      </c>
      <c r="B19" s="66" t="s">
        <v>60</v>
      </c>
      <c r="C19" s="68"/>
      <c r="D19" s="60"/>
      <c r="E19" s="60"/>
      <c r="F19" s="60"/>
      <c r="G19" s="60"/>
      <c r="H19" s="60"/>
      <c r="I19" s="60"/>
      <c r="J19" s="60"/>
      <c r="K19" s="60"/>
      <c r="L19" s="60"/>
      <c r="M19" s="60"/>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IA19" s="21">
        <v>2</v>
      </c>
      <c r="IB19" s="21" t="s">
        <v>60</v>
      </c>
      <c r="IE19" s="22"/>
      <c r="IF19" s="22"/>
      <c r="IG19" s="22"/>
      <c r="IH19" s="22"/>
      <c r="II19" s="22"/>
    </row>
    <row r="20" spans="1:243" s="21" customFormat="1" ht="48" customHeight="1">
      <c r="A20" s="67">
        <v>2.01</v>
      </c>
      <c r="B20" s="66" t="s">
        <v>61</v>
      </c>
      <c r="C20" s="68"/>
      <c r="D20" s="60"/>
      <c r="E20" s="60"/>
      <c r="F20" s="60"/>
      <c r="G20" s="60"/>
      <c r="H20" s="60"/>
      <c r="I20" s="60"/>
      <c r="J20" s="60"/>
      <c r="K20" s="60"/>
      <c r="L20" s="60"/>
      <c r="M20" s="60"/>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IA20" s="21">
        <v>2.01</v>
      </c>
      <c r="IB20" s="21" t="s">
        <v>61</v>
      </c>
      <c r="IE20" s="22"/>
      <c r="IF20" s="22"/>
      <c r="IG20" s="22"/>
      <c r="IH20" s="22"/>
      <c r="II20" s="22"/>
    </row>
    <row r="21" spans="1:243" s="21" customFormat="1" ht="43.5" customHeight="1">
      <c r="A21" s="67">
        <v>2.02</v>
      </c>
      <c r="B21" s="66" t="s">
        <v>62</v>
      </c>
      <c r="C21" s="68"/>
      <c r="D21" s="69">
        <v>0.1</v>
      </c>
      <c r="E21" s="70" t="s">
        <v>45</v>
      </c>
      <c r="F21" s="69">
        <v>5952.3</v>
      </c>
      <c r="G21" s="41"/>
      <c r="H21" s="35"/>
      <c r="I21" s="36" t="s">
        <v>33</v>
      </c>
      <c r="J21" s="37">
        <f>IF(I21="Less(-)",-1,1)</f>
        <v>1</v>
      </c>
      <c r="K21" s="35" t="s">
        <v>34</v>
      </c>
      <c r="L21" s="35" t="s">
        <v>4</v>
      </c>
      <c r="M21" s="38"/>
      <c r="N21" s="46"/>
      <c r="O21" s="46"/>
      <c r="P21" s="47"/>
      <c r="Q21" s="46"/>
      <c r="R21" s="46"/>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9">
        <f>total_amount_ba($B$2,$D$2,D21,F21,J21,K21,M21)</f>
        <v>595.23</v>
      </c>
      <c r="BB21" s="48">
        <f>BA21+SUM(N21:AZ21)</f>
        <v>595.23</v>
      </c>
      <c r="BC21" s="50" t="str">
        <f>SpellNumber(L21,BB21)</f>
        <v>INR  Five Hundred &amp; Ninety Five  and Paise Twenty Three Only</v>
      </c>
      <c r="IA21" s="21">
        <v>2.02</v>
      </c>
      <c r="IB21" s="21" t="s">
        <v>62</v>
      </c>
      <c r="ID21" s="21">
        <v>0.1</v>
      </c>
      <c r="IE21" s="22" t="s">
        <v>45</v>
      </c>
      <c r="IF21" s="22"/>
      <c r="IG21" s="22"/>
      <c r="IH21" s="22"/>
      <c r="II21" s="22"/>
    </row>
    <row r="22" spans="1:243" s="21" customFormat="1" ht="132.75" customHeight="1">
      <c r="A22" s="67">
        <v>2.03</v>
      </c>
      <c r="B22" s="66" t="s">
        <v>63</v>
      </c>
      <c r="C22" s="68"/>
      <c r="D22" s="69">
        <v>5</v>
      </c>
      <c r="E22" s="70" t="s">
        <v>43</v>
      </c>
      <c r="F22" s="69">
        <v>538.4</v>
      </c>
      <c r="G22" s="41"/>
      <c r="H22" s="35"/>
      <c r="I22" s="36" t="s">
        <v>33</v>
      </c>
      <c r="J22" s="37">
        <f>IF(I22="Less(-)",-1,1)</f>
        <v>1</v>
      </c>
      <c r="K22" s="35" t="s">
        <v>34</v>
      </c>
      <c r="L22" s="35" t="s">
        <v>4</v>
      </c>
      <c r="M22" s="38"/>
      <c r="N22" s="46"/>
      <c r="O22" s="46"/>
      <c r="P22" s="47"/>
      <c r="Q22" s="46"/>
      <c r="R22" s="46"/>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9">
        <f>total_amount_ba($B$2,$D$2,D22,F22,J22,K22,M22)</f>
        <v>2692</v>
      </c>
      <c r="BB22" s="48">
        <f>BA22+SUM(N22:AZ22)</f>
        <v>2692</v>
      </c>
      <c r="BC22" s="50" t="str">
        <f>SpellNumber(L22,BB22)</f>
        <v>INR  Two Thousand Six Hundred &amp; Ninety Two  Only</v>
      </c>
      <c r="IA22" s="21">
        <v>2.03</v>
      </c>
      <c r="IB22" s="21" t="s">
        <v>63</v>
      </c>
      <c r="ID22" s="21">
        <v>5</v>
      </c>
      <c r="IE22" s="22" t="s">
        <v>43</v>
      </c>
      <c r="IF22" s="22"/>
      <c r="IG22" s="22"/>
      <c r="IH22" s="22"/>
      <c r="II22" s="22"/>
    </row>
    <row r="23" spans="1:243" s="21" customFormat="1" ht="17.25" customHeight="1">
      <c r="A23" s="67">
        <v>3</v>
      </c>
      <c r="B23" s="66" t="s">
        <v>64</v>
      </c>
      <c r="C23" s="68"/>
      <c r="D23" s="60"/>
      <c r="E23" s="60"/>
      <c r="F23" s="60"/>
      <c r="G23" s="60"/>
      <c r="H23" s="60"/>
      <c r="I23" s="60"/>
      <c r="J23" s="60"/>
      <c r="K23" s="60"/>
      <c r="L23" s="60"/>
      <c r="M23" s="60"/>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IA23" s="21">
        <v>3</v>
      </c>
      <c r="IB23" s="21" t="s">
        <v>64</v>
      </c>
      <c r="IE23" s="22"/>
      <c r="IF23" s="22"/>
      <c r="IG23" s="22"/>
      <c r="IH23" s="22"/>
      <c r="II23" s="22"/>
    </row>
    <row r="24" spans="1:243" s="21" customFormat="1" ht="48.75" customHeight="1">
      <c r="A24" s="67">
        <v>3.01</v>
      </c>
      <c r="B24" s="66" t="s">
        <v>65</v>
      </c>
      <c r="C24" s="68"/>
      <c r="D24" s="60"/>
      <c r="E24" s="60"/>
      <c r="F24" s="60"/>
      <c r="G24" s="60"/>
      <c r="H24" s="60"/>
      <c r="I24" s="60"/>
      <c r="J24" s="60"/>
      <c r="K24" s="60"/>
      <c r="L24" s="60"/>
      <c r="M24" s="60"/>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IA24" s="21">
        <v>3.01</v>
      </c>
      <c r="IB24" s="21" t="s">
        <v>65</v>
      </c>
      <c r="IE24" s="22"/>
      <c r="IF24" s="22"/>
      <c r="IG24" s="22"/>
      <c r="IH24" s="22"/>
      <c r="II24" s="22"/>
    </row>
    <row r="25" spans="1:243" s="21" customFormat="1" ht="42" customHeight="1">
      <c r="A25" s="67">
        <v>3.02</v>
      </c>
      <c r="B25" s="66" t="s">
        <v>66</v>
      </c>
      <c r="C25" s="68"/>
      <c r="D25" s="69">
        <v>4.75</v>
      </c>
      <c r="E25" s="70" t="s">
        <v>45</v>
      </c>
      <c r="F25" s="69">
        <v>5398.9</v>
      </c>
      <c r="G25" s="41"/>
      <c r="H25" s="35"/>
      <c r="I25" s="36" t="s">
        <v>33</v>
      </c>
      <c r="J25" s="37">
        <f>IF(I25="Less(-)",-1,1)</f>
        <v>1</v>
      </c>
      <c r="K25" s="35" t="s">
        <v>34</v>
      </c>
      <c r="L25" s="35" t="s">
        <v>4</v>
      </c>
      <c r="M25" s="38"/>
      <c r="N25" s="46"/>
      <c r="O25" s="46"/>
      <c r="P25" s="47"/>
      <c r="Q25" s="46"/>
      <c r="R25" s="46"/>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9">
        <f>total_amount_ba($B$2,$D$2,D25,F25,J25,K25,M25)</f>
        <v>25644.78</v>
      </c>
      <c r="BB25" s="48">
        <f>BA25+SUM(N25:AZ25)</f>
        <v>25644.78</v>
      </c>
      <c r="BC25" s="50" t="str">
        <f>SpellNumber(L25,BB25)</f>
        <v>INR  Twenty Five Thousand Six Hundred &amp; Forty Four  and Paise Seventy Eight Only</v>
      </c>
      <c r="IA25" s="21">
        <v>3.02</v>
      </c>
      <c r="IB25" s="21" t="s">
        <v>66</v>
      </c>
      <c r="ID25" s="21">
        <v>4.75</v>
      </c>
      <c r="IE25" s="22" t="s">
        <v>45</v>
      </c>
      <c r="IF25" s="22"/>
      <c r="IG25" s="22"/>
      <c r="IH25" s="22"/>
      <c r="II25" s="22"/>
    </row>
    <row r="26" spans="1:243" s="21" customFormat="1" ht="72.75" customHeight="1">
      <c r="A26" s="67">
        <v>3.03</v>
      </c>
      <c r="B26" s="66" t="s">
        <v>67</v>
      </c>
      <c r="C26" s="68"/>
      <c r="D26" s="60"/>
      <c r="E26" s="60"/>
      <c r="F26" s="60"/>
      <c r="G26" s="60"/>
      <c r="H26" s="60"/>
      <c r="I26" s="60"/>
      <c r="J26" s="60"/>
      <c r="K26" s="60"/>
      <c r="L26" s="60"/>
      <c r="M26" s="60"/>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IA26" s="21">
        <v>3.03</v>
      </c>
      <c r="IB26" s="21" t="s">
        <v>67</v>
      </c>
      <c r="IE26" s="22"/>
      <c r="IF26" s="22"/>
      <c r="IG26" s="22"/>
      <c r="IH26" s="22"/>
      <c r="II26" s="22"/>
    </row>
    <row r="27" spans="1:243" s="21" customFormat="1" ht="32.25" customHeight="1">
      <c r="A27" s="67">
        <v>3.04</v>
      </c>
      <c r="B27" s="66" t="s">
        <v>68</v>
      </c>
      <c r="C27" s="68"/>
      <c r="D27" s="69">
        <v>0.55</v>
      </c>
      <c r="E27" s="70" t="s">
        <v>45</v>
      </c>
      <c r="F27" s="69">
        <v>6867.16</v>
      </c>
      <c r="G27" s="41"/>
      <c r="H27" s="35"/>
      <c r="I27" s="36" t="s">
        <v>33</v>
      </c>
      <c r="J27" s="37">
        <f>IF(I27="Less(-)",-1,1)</f>
        <v>1</v>
      </c>
      <c r="K27" s="35" t="s">
        <v>34</v>
      </c>
      <c r="L27" s="35" t="s">
        <v>4</v>
      </c>
      <c r="M27" s="38"/>
      <c r="N27" s="46"/>
      <c r="O27" s="46"/>
      <c r="P27" s="47"/>
      <c r="Q27" s="46"/>
      <c r="R27" s="46"/>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9">
        <f>total_amount_ba($B$2,$D$2,D27,F27,J27,K27,M27)</f>
        <v>3776.94</v>
      </c>
      <c r="BB27" s="48">
        <f>BA27+SUM(N27:AZ27)</f>
        <v>3776.94</v>
      </c>
      <c r="BC27" s="50" t="str">
        <f>SpellNumber(L27,BB27)</f>
        <v>INR  Three Thousand Seven Hundred &amp; Seventy Six  and Paise Ninety Four Only</v>
      </c>
      <c r="IA27" s="21">
        <v>3.04</v>
      </c>
      <c r="IB27" s="21" t="s">
        <v>68</v>
      </c>
      <c r="ID27" s="21">
        <v>0.55</v>
      </c>
      <c r="IE27" s="22" t="s">
        <v>45</v>
      </c>
      <c r="IF27" s="22"/>
      <c r="IG27" s="22"/>
      <c r="IH27" s="22"/>
      <c r="II27" s="22"/>
    </row>
    <row r="28" spans="1:243" s="21" customFormat="1" ht="77.25" customHeight="1">
      <c r="A28" s="67">
        <v>3.05</v>
      </c>
      <c r="B28" s="66" t="s">
        <v>69</v>
      </c>
      <c r="C28" s="68"/>
      <c r="D28" s="69">
        <v>10</v>
      </c>
      <c r="E28" s="70" t="s">
        <v>146</v>
      </c>
      <c r="F28" s="69">
        <v>45.59</v>
      </c>
      <c r="G28" s="41"/>
      <c r="H28" s="35"/>
      <c r="I28" s="36" t="s">
        <v>33</v>
      </c>
      <c r="J28" s="37">
        <f>IF(I28="Less(-)",-1,1)</f>
        <v>1</v>
      </c>
      <c r="K28" s="35" t="s">
        <v>34</v>
      </c>
      <c r="L28" s="35" t="s">
        <v>4</v>
      </c>
      <c r="M28" s="38"/>
      <c r="N28" s="46"/>
      <c r="O28" s="46"/>
      <c r="P28" s="47"/>
      <c r="Q28" s="46"/>
      <c r="R28" s="46"/>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9">
        <f>total_amount_ba($B$2,$D$2,D28,F28,J28,K28,M28)</f>
        <v>455.9</v>
      </c>
      <c r="BB28" s="48">
        <f>BA28+SUM(N28:AZ28)</f>
        <v>455.9</v>
      </c>
      <c r="BC28" s="50" t="str">
        <f>SpellNumber(L28,BB28)</f>
        <v>INR  Four Hundred &amp; Fifty Five  and Paise Ninety Only</v>
      </c>
      <c r="IA28" s="21">
        <v>3.05</v>
      </c>
      <c r="IB28" s="21" t="s">
        <v>69</v>
      </c>
      <c r="ID28" s="21">
        <v>10</v>
      </c>
      <c r="IE28" s="22" t="s">
        <v>146</v>
      </c>
      <c r="IF28" s="22"/>
      <c r="IG28" s="22"/>
      <c r="IH28" s="22"/>
      <c r="II28" s="22"/>
    </row>
    <row r="29" spans="1:243" s="21" customFormat="1" ht="18" customHeight="1">
      <c r="A29" s="67">
        <v>4</v>
      </c>
      <c r="B29" s="66" t="s">
        <v>70</v>
      </c>
      <c r="C29" s="68"/>
      <c r="D29" s="60"/>
      <c r="E29" s="60"/>
      <c r="F29" s="60"/>
      <c r="G29" s="60"/>
      <c r="H29" s="60"/>
      <c r="I29" s="60"/>
      <c r="J29" s="60"/>
      <c r="K29" s="60"/>
      <c r="L29" s="60"/>
      <c r="M29" s="60"/>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IA29" s="21">
        <v>4</v>
      </c>
      <c r="IB29" s="21" t="s">
        <v>70</v>
      </c>
      <c r="IE29" s="22"/>
      <c r="IF29" s="22"/>
      <c r="IG29" s="22"/>
      <c r="IH29" s="22"/>
      <c r="II29" s="22"/>
    </row>
    <row r="30" spans="1:243" s="21" customFormat="1" ht="88.5" customHeight="1">
      <c r="A30" s="67">
        <v>4.01</v>
      </c>
      <c r="B30" s="66" t="s">
        <v>71</v>
      </c>
      <c r="C30" s="68"/>
      <c r="D30" s="69">
        <v>1</v>
      </c>
      <c r="E30" s="70" t="s">
        <v>147</v>
      </c>
      <c r="F30" s="69">
        <v>879.88</v>
      </c>
      <c r="G30" s="41"/>
      <c r="H30" s="35"/>
      <c r="I30" s="36" t="s">
        <v>33</v>
      </c>
      <c r="J30" s="37">
        <f>IF(I30="Less(-)",-1,1)</f>
        <v>1</v>
      </c>
      <c r="K30" s="35" t="s">
        <v>34</v>
      </c>
      <c r="L30" s="35" t="s">
        <v>4</v>
      </c>
      <c r="M30" s="38"/>
      <c r="N30" s="46"/>
      <c r="O30" s="46"/>
      <c r="P30" s="47"/>
      <c r="Q30" s="46"/>
      <c r="R30" s="46"/>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9">
        <f>total_amount_ba($B$2,$D$2,D30,F30,J30,K30,M30)</f>
        <v>879.88</v>
      </c>
      <c r="BB30" s="48">
        <f>BA30+SUM(N30:AZ30)</f>
        <v>879.88</v>
      </c>
      <c r="BC30" s="50" t="str">
        <f>SpellNumber(L30,BB30)</f>
        <v>INR  Eight Hundred &amp; Seventy Nine  and Paise Eighty Eight Only</v>
      </c>
      <c r="IA30" s="21">
        <v>4.01</v>
      </c>
      <c r="IB30" s="21" t="s">
        <v>71</v>
      </c>
      <c r="ID30" s="21">
        <v>1</v>
      </c>
      <c r="IE30" s="22" t="s">
        <v>147</v>
      </c>
      <c r="IF30" s="22"/>
      <c r="IG30" s="22"/>
      <c r="IH30" s="22"/>
      <c r="II30" s="22"/>
    </row>
    <row r="31" spans="1:243" s="21" customFormat="1" ht="76.5" customHeight="1">
      <c r="A31" s="67">
        <v>4.02</v>
      </c>
      <c r="B31" s="66" t="s">
        <v>72</v>
      </c>
      <c r="C31" s="68"/>
      <c r="D31" s="60"/>
      <c r="E31" s="60"/>
      <c r="F31" s="60"/>
      <c r="G31" s="60"/>
      <c r="H31" s="60"/>
      <c r="I31" s="60"/>
      <c r="J31" s="60"/>
      <c r="K31" s="60"/>
      <c r="L31" s="60"/>
      <c r="M31" s="60"/>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IA31" s="21">
        <v>4.02</v>
      </c>
      <c r="IB31" s="21" t="s">
        <v>72</v>
      </c>
      <c r="IE31" s="22"/>
      <c r="IF31" s="22"/>
      <c r="IG31" s="22"/>
      <c r="IH31" s="22"/>
      <c r="II31" s="22"/>
    </row>
    <row r="32" spans="1:243" s="21" customFormat="1" ht="31.5" customHeight="1">
      <c r="A32" s="67">
        <v>4.03</v>
      </c>
      <c r="B32" s="66" t="s">
        <v>73</v>
      </c>
      <c r="C32" s="68"/>
      <c r="D32" s="69">
        <v>2</v>
      </c>
      <c r="E32" s="70" t="s">
        <v>147</v>
      </c>
      <c r="F32" s="69">
        <v>203.16</v>
      </c>
      <c r="G32" s="41"/>
      <c r="H32" s="35"/>
      <c r="I32" s="36" t="s">
        <v>33</v>
      </c>
      <c r="J32" s="37">
        <f>IF(I32="Less(-)",-1,1)</f>
        <v>1</v>
      </c>
      <c r="K32" s="35" t="s">
        <v>34</v>
      </c>
      <c r="L32" s="35" t="s">
        <v>4</v>
      </c>
      <c r="M32" s="38"/>
      <c r="N32" s="46"/>
      <c r="O32" s="46"/>
      <c r="P32" s="47"/>
      <c r="Q32" s="46"/>
      <c r="R32" s="46"/>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9">
        <f aca="true" t="shared" si="0" ref="BA32:BA44">total_amount_ba($B$2,$D$2,D32,F32,J32,K32,M32)</f>
        <v>406.32</v>
      </c>
      <c r="BB32" s="48">
        <f aca="true" t="shared" si="1" ref="BB32:BB44">BA32+SUM(N32:AZ32)</f>
        <v>406.32</v>
      </c>
      <c r="BC32" s="50" t="str">
        <f aca="true" t="shared" si="2" ref="BC32:BC44">SpellNumber(L32,BB32)</f>
        <v>INR  Four Hundred &amp; Six  and Paise Thirty Two Only</v>
      </c>
      <c r="IA32" s="21">
        <v>4.03</v>
      </c>
      <c r="IB32" s="21" t="s">
        <v>73</v>
      </c>
      <c r="ID32" s="21">
        <v>2</v>
      </c>
      <c r="IE32" s="22" t="s">
        <v>147</v>
      </c>
      <c r="IF32" s="22"/>
      <c r="IG32" s="22"/>
      <c r="IH32" s="22"/>
      <c r="II32" s="22"/>
    </row>
    <row r="33" spans="1:243" s="21" customFormat="1" ht="79.5" customHeight="1">
      <c r="A33" s="67">
        <v>4.05</v>
      </c>
      <c r="B33" s="66" t="s">
        <v>74</v>
      </c>
      <c r="C33" s="68"/>
      <c r="D33" s="60"/>
      <c r="E33" s="60"/>
      <c r="F33" s="60"/>
      <c r="G33" s="60"/>
      <c r="H33" s="60"/>
      <c r="I33" s="60"/>
      <c r="J33" s="60"/>
      <c r="K33" s="60"/>
      <c r="L33" s="60"/>
      <c r="M33" s="60"/>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IA33" s="21">
        <v>4.05</v>
      </c>
      <c r="IB33" s="21" t="s">
        <v>74</v>
      </c>
      <c r="IE33" s="22"/>
      <c r="IF33" s="22"/>
      <c r="IG33" s="22"/>
      <c r="IH33" s="22"/>
      <c r="II33" s="22"/>
    </row>
    <row r="34" spans="1:243" s="21" customFormat="1" ht="32.25" customHeight="1">
      <c r="A34" s="67">
        <v>4.06</v>
      </c>
      <c r="B34" s="66" t="s">
        <v>75</v>
      </c>
      <c r="C34" s="68"/>
      <c r="D34" s="69">
        <v>4</v>
      </c>
      <c r="E34" s="70" t="s">
        <v>147</v>
      </c>
      <c r="F34" s="69">
        <v>90.79</v>
      </c>
      <c r="G34" s="41"/>
      <c r="H34" s="35"/>
      <c r="I34" s="36" t="s">
        <v>33</v>
      </c>
      <c r="J34" s="37">
        <f>IF(I34="Less(-)",-1,1)</f>
        <v>1</v>
      </c>
      <c r="K34" s="35" t="s">
        <v>34</v>
      </c>
      <c r="L34" s="35" t="s">
        <v>4</v>
      </c>
      <c r="M34" s="38"/>
      <c r="N34" s="46"/>
      <c r="O34" s="46"/>
      <c r="P34" s="47"/>
      <c r="Q34" s="46"/>
      <c r="R34" s="46"/>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9">
        <f t="shared" si="0"/>
        <v>363.16</v>
      </c>
      <c r="BB34" s="48">
        <f t="shared" si="1"/>
        <v>363.16</v>
      </c>
      <c r="BC34" s="50" t="str">
        <f t="shared" si="2"/>
        <v>INR  Three Hundred &amp; Sixty Three  and Paise Sixteen Only</v>
      </c>
      <c r="IA34" s="21">
        <v>4.06</v>
      </c>
      <c r="IB34" s="21" t="s">
        <v>75</v>
      </c>
      <c r="ID34" s="21">
        <v>4</v>
      </c>
      <c r="IE34" s="22" t="s">
        <v>147</v>
      </c>
      <c r="IF34" s="22"/>
      <c r="IG34" s="22"/>
      <c r="IH34" s="22"/>
      <c r="II34" s="22"/>
    </row>
    <row r="35" spans="1:243" s="21" customFormat="1" ht="32.25" customHeight="1">
      <c r="A35" s="67">
        <v>4.07</v>
      </c>
      <c r="B35" s="66" t="s">
        <v>76</v>
      </c>
      <c r="C35" s="68"/>
      <c r="D35" s="69">
        <v>1</v>
      </c>
      <c r="E35" s="70" t="s">
        <v>147</v>
      </c>
      <c r="F35" s="69">
        <v>65.76</v>
      </c>
      <c r="G35" s="41"/>
      <c r="H35" s="35"/>
      <c r="I35" s="36" t="s">
        <v>33</v>
      </c>
      <c r="J35" s="37">
        <f>IF(I35="Less(-)",-1,1)</f>
        <v>1</v>
      </c>
      <c r="K35" s="35" t="s">
        <v>34</v>
      </c>
      <c r="L35" s="35" t="s">
        <v>4</v>
      </c>
      <c r="M35" s="38"/>
      <c r="N35" s="46"/>
      <c r="O35" s="46"/>
      <c r="P35" s="47"/>
      <c r="Q35" s="46"/>
      <c r="R35" s="46"/>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9">
        <f t="shared" si="0"/>
        <v>65.76</v>
      </c>
      <c r="BB35" s="48">
        <f t="shared" si="1"/>
        <v>65.76</v>
      </c>
      <c r="BC35" s="50" t="str">
        <f t="shared" si="2"/>
        <v>INR  Sixty Five and Paise Seventy Six Only</v>
      </c>
      <c r="IA35" s="21">
        <v>4.07</v>
      </c>
      <c r="IB35" s="21" t="s">
        <v>76</v>
      </c>
      <c r="ID35" s="21">
        <v>1</v>
      </c>
      <c r="IE35" s="22" t="s">
        <v>147</v>
      </c>
      <c r="IF35" s="22"/>
      <c r="IG35" s="22"/>
      <c r="IH35" s="22"/>
      <c r="II35" s="22"/>
    </row>
    <row r="36" spans="1:243" s="21" customFormat="1" ht="32.25" customHeight="1">
      <c r="A36" s="67">
        <v>4.08</v>
      </c>
      <c r="B36" s="66" t="s">
        <v>77</v>
      </c>
      <c r="C36" s="68"/>
      <c r="D36" s="69">
        <v>8</v>
      </c>
      <c r="E36" s="70" t="s">
        <v>147</v>
      </c>
      <c r="F36" s="69">
        <v>50.99</v>
      </c>
      <c r="G36" s="41"/>
      <c r="H36" s="35"/>
      <c r="I36" s="36" t="s">
        <v>33</v>
      </c>
      <c r="J36" s="37">
        <f>IF(I36="Less(-)",-1,1)</f>
        <v>1</v>
      </c>
      <c r="K36" s="35" t="s">
        <v>34</v>
      </c>
      <c r="L36" s="35" t="s">
        <v>4</v>
      </c>
      <c r="M36" s="38"/>
      <c r="N36" s="46"/>
      <c r="O36" s="46"/>
      <c r="P36" s="47"/>
      <c r="Q36" s="46"/>
      <c r="R36" s="46"/>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9">
        <f t="shared" si="0"/>
        <v>407.92</v>
      </c>
      <c r="BB36" s="48">
        <f t="shared" si="1"/>
        <v>407.92</v>
      </c>
      <c r="BC36" s="50" t="str">
        <f t="shared" si="2"/>
        <v>INR  Four Hundred &amp; Seven  and Paise Ninety Two Only</v>
      </c>
      <c r="IA36" s="21">
        <v>4.08</v>
      </c>
      <c r="IB36" s="21" t="s">
        <v>77</v>
      </c>
      <c r="ID36" s="21">
        <v>8</v>
      </c>
      <c r="IE36" s="22" t="s">
        <v>147</v>
      </c>
      <c r="IF36" s="22"/>
      <c r="IG36" s="22"/>
      <c r="IH36" s="22"/>
      <c r="II36" s="22"/>
    </row>
    <row r="37" spans="1:243" s="21" customFormat="1" ht="60" customHeight="1">
      <c r="A37" s="67">
        <v>4.09</v>
      </c>
      <c r="B37" s="66" t="s">
        <v>78</v>
      </c>
      <c r="C37" s="68"/>
      <c r="D37" s="60"/>
      <c r="E37" s="60"/>
      <c r="F37" s="60"/>
      <c r="G37" s="60"/>
      <c r="H37" s="60"/>
      <c r="I37" s="60"/>
      <c r="J37" s="60"/>
      <c r="K37" s="60"/>
      <c r="L37" s="60"/>
      <c r="M37" s="60"/>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IA37" s="21">
        <v>4.09</v>
      </c>
      <c r="IB37" s="21" t="s">
        <v>78</v>
      </c>
      <c r="IE37" s="22"/>
      <c r="IF37" s="22"/>
      <c r="IG37" s="22"/>
      <c r="IH37" s="22"/>
      <c r="II37" s="22"/>
    </row>
    <row r="38" spans="1:243" s="21" customFormat="1" ht="32.25" customHeight="1">
      <c r="A38" s="71">
        <v>4.1</v>
      </c>
      <c r="B38" s="66" t="s">
        <v>79</v>
      </c>
      <c r="C38" s="68"/>
      <c r="D38" s="69">
        <v>4</v>
      </c>
      <c r="E38" s="70" t="s">
        <v>147</v>
      </c>
      <c r="F38" s="69">
        <v>52.3</v>
      </c>
      <c r="G38" s="41"/>
      <c r="H38" s="35"/>
      <c r="I38" s="36" t="s">
        <v>33</v>
      </c>
      <c r="J38" s="37">
        <f>IF(I38="Less(-)",-1,1)</f>
        <v>1</v>
      </c>
      <c r="K38" s="35" t="s">
        <v>34</v>
      </c>
      <c r="L38" s="35" t="s">
        <v>4</v>
      </c>
      <c r="M38" s="38"/>
      <c r="N38" s="46"/>
      <c r="O38" s="46"/>
      <c r="P38" s="47"/>
      <c r="Q38" s="46"/>
      <c r="R38" s="46"/>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9">
        <f t="shared" si="0"/>
        <v>209.2</v>
      </c>
      <c r="BB38" s="48">
        <f t="shared" si="1"/>
        <v>209.2</v>
      </c>
      <c r="BC38" s="50" t="str">
        <f t="shared" si="2"/>
        <v>INR  Two Hundred &amp; Nine  and Paise Twenty Only</v>
      </c>
      <c r="IA38" s="21">
        <v>4.1</v>
      </c>
      <c r="IB38" s="21" t="s">
        <v>79</v>
      </c>
      <c r="ID38" s="21">
        <v>4</v>
      </c>
      <c r="IE38" s="22" t="s">
        <v>147</v>
      </c>
      <c r="IF38" s="22"/>
      <c r="IG38" s="22"/>
      <c r="IH38" s="22"/>
      <c r="II38" s="22"/>
    </row>
    <row r="39" spans="1:243" s="21" customFormat="1" ht="32.25" customHeight="1">
      <c r="A39" s="67">
        <v>4.11</v>
      </c>
      <c r="B39" s="66" t="s">
        <v>80</v>
      </c>
      <c r="C39" s="68"/>
      <c r="D39" s="69">
        <v>4</v>
      </c>
      <c r="E39" s="70" t="s">
        <v>147</v>
      </c>
      <c r="F39" s="69">
        <v>46.34</v>
      </c>
      <c r="G39" s="41"/>
      <c r="H39" s="35"/>
      <c r="I39" s="36" t="s">
        <v>33</v>
      </c>
      <c r="J39" s="37">
        <f>IF(I39="Less(-)",-1,1)</f>
        <v>1</v>
      </c>
      <c r="K39" s="35" t="s">
        <v>34</v>
      </c>
      <c r="L39" s="35" t="s">
        <v>4</v>
      </c>
      <c r="M39" s="38"/>
      <c r="N39" s="46"/>
      <c r="O39" s="46"/>
      <c r="P39" s="47"/>
      <c r="Q39" s="46"/>
      <c r="R39" s="46"/>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9">
        <f t="shared" si="0"/>
        <v>185.36</v>
      </c>
      <c r="BB39" s="48">
        <f t="shared" si="1"/>
        <v>185.36</v>
      </c>
      <c r="BC39" s="50" t="str">
        <f t="shared" si="2"/>
        <v>INR  One Hundred &amp; Eighty Five  and Paise Thirty Six Only</v>
      </c>
      <c r="IA39" s="21">
        <v>4.11</v>
      </c>
      <c r="IB39" s="21" t="s">
        <v>80</v>
      </c>
      <c r="ID39" s="21">
        <v>4</v>
      </c>
      <c r="IE39" s="22" t="s">
        <v>147</v>
      </c>
      <c r="IF39" s="22"/>
      <c r="IG39" s="22"/>
      <c r="IH39" s="22"/>
      <c r="II39" s="22"/>
    </row>
    <row r="40" spans="1:243" s="21" customFormat="1" ht="78" customHeight="1">
      <c r="A40" s="67">
        <v>4.12</v>
      </c>
      <c r="B40" s="66" t="s">
        <v>81</v>
      </c>
      <c r="C40" s="68"/>
      <c r="D40" s="60"/>
      <c r="E40" s="60"/>
      <c r="F40" s="60"/>
      <c r="G40" s="60"/>
      <c r="H40" s="60"/>
      <c r="I40" s="60"/>
      <c r="J40" s="60"/>
      <c r="K40" s="60"/>
      <c r="L40" s="60"/>
      <c r="M40" s="60"/>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IA40" s="21">
        <v>4.12</v>
      </c>
      <c r="IB40" s="21" t="s">
        <v>81</v>
      </c>
      <c r="IE40" s="22"/>
      <c r="IF40" s="22"/>
      <c r="IG40" s="22"/>
      <c r="IH40" s="22"/>
      <c r="II40" s="22"/>
    </row>
    <row r="41" spans="1:243" s="21" customFormat="1" ht="32.25" customHeight="1">
      <c r="A41" s="67">
        <v>4.13</v>
      </c>
      <c r="B41" s="66" t="s">
        <v>82</v>
      </c>
      <c r="C41" s="68"/>
      <c r="D41" s="69">
        <v>2</v>
      </c>
      <c r="E41" s="70" t="s">
        <v>147</v>
      </c>
      <c r="F41" s="69">
        <v>54.41</v>
      </c>
      <c r="G41" s="41"/>
      <c r="H41" s="35"/>
      <c r="I41" s="36" t="s">
        <v>33</v>
      </c>
      <c r="J41" s="37">
        <f>IF(I41="Less(-)",-1,1)</f>
        <v>1</v>
      </c>
      <c r="K41" s="35" t="s">
        <v>34</v>
      </c>
      <c r="L41" s="35" t="s">
        <v>4</v>
      </c>
      <c r="M41" s="38"/>
      <c r="N41" s="46"/>
      <c r="O41" s="46"/>
      <c r="P41" s="47"/>
      <c r="Q41" s="46"/>
      <c r="R41" s="46"/>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9">
        <f t="shared" si="0"/>
        <v>108.82</v>
      </c>
      <c r="BB41" s="48">
        <f t="shared" si="1"/>
        <v>108.82</v>
      </c>
      <c r="BC41" s="50" t="str">
        <f t="shared" si="2"/>
        <v>INR  One Hundred &amp; Eight  and Paise Eighty Two Only</v>
      </c>
      <c r="IA41" s="21">
        <v>4.13</v>
      </c>
      <c r="IB41" s="21" t="s">
        <v>82</v>
      </c>
      <c r="ID41" s="21">
        <v>2</v>
      </c>
      <c r="IE41" s="22" t="s">
        <v>147</v>
      </c>
      <c r="IF41" s="22"/>
      <c r="IG41" s="22"/>
      <c r="IH41" s="22"/>
      <c r="II41" s="22"/>
    </row>
    <row r="42" spans="1:243" s="21" customFormat="1" ht="74.25" customHeight="1">
      <c r="A42" s="67">
        <v>4.14</v>
      </c>
      <c r="B42" s="66" t="s">
        <v>83</v>
      </c>
      <c r="C42" s="68"/>
      <c r="D42" s="60"/>
      <c r="E42" s="60"/>
      <c r="F42" s="60"/>
      <c r="G42" s="60"/>
      <c r="H42" s="60"/>
      <c r="I42" s="60"/>
      <c r="J42" s="60"/>
      <c r="K42" s="60"/>
      <c r="L42" s="60"/>
      <c r="M42" s="60"/>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IA42" s="21">
        <v>4.14</v>
      </c>
      <c r="IB42" s="21" t="s">
        <v>83</v>
      </c>
      <c r="IE42" s="22"/>
      <c r="IF42" s="22"/>
      <c r="IG42" s="22"/>
      <c r="IH42" s="22"/>
      <c r="II42" s="22"/>
    </row>
    <row r="43" spans="1:243" s="21" customFormat="1" ht="16.5" customHeight="1">
      <c r="A43" s="67">
        <v>4.15</v>
      </c>
      <c r="B43" s="66" t="s">
        <v>84</v>
      </c>
      <c r="C43" s="68"/>
      <c r="D43" s="60"/>
      <c r="E43" s="60"/>
      <c r="F43" s="60"/>
      <c r="G43" s="60"/>
      <c r="H43" s="60"/>
      <c r="I43" s="60"/>
      <c r="J43" s="60"/>
      <c r="K43" s="60"/>
      <c r="L43" s="60"/>
      <c r="M43" s="60"/>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IA43" s="21">
        <v>4.15</v>
      </c>
      <c r="IB43" s="21" t="s">
        <v>84</v>
      </c>
      <c r="IE43" s="22"/>
      <c r="IF43" s="22"/>
      <c r="IG43" s="22"/>
      <c r="IH43" s="22"/>
      <c r="II43" s="22"/>
    </row>
    <row r="44" spans="1:243" s="21" customFormat="1" ht="32.25" customHeight="1">
      <c r="A44" s="67">
        <v>4.16</v>
      </c>
      <c r="B44" s="66" t="s">
        <v>85</v>
      </c>
      <c r="C44" s="68"/>
      <c r="D44" s="60"/>
      <c r="E44" s="60"/>
      <c r="F44" s="60"/>
      <c r="G44" s="60"/>
      <c r="H44" s="60"/>
      <c r="I44" s="60"/>
      <c r="J44" s="60"/>
      <c r="K44" s="60"/>
      <c r="L44" s="60"/>
      <c r="M44" s="60"/>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IA44" s="21">
        <v>4.16</v>
      </c>
      <c r="IB44" s="21" t="s">
        <v>85</v>
      </c>
      <c r="IE44" s="22"/>
      <c r="IF44" s="22"/>
      <c r="IG44" s="22"/>
      <c r="IH44" s="22"/>
      <c r="II44" s="22"/>
    </row>
    <row r="45" spans="1:243" s="21" customFormat="1" ht="32.25" customHeight="1">
      <c r="A45" s="67">
        <v>4.17</v>
      </c>
      <c r="B45" s="66" t="s">
        <v>86</v>
      </c>
      <c r="C45" s="68"/>
      <c r="D45" s="69">
        <v>2</v>
      </c>
      <c r="E45" s="70" t="s">
        <v>43</v>
      </c>
      <c r="F45" s="69">
        <v>3816.05</v>
      </c>
      <c r="G45" s="41"/>
      <c r="H45" s="35"/>
      <c r="I45" s="36" t="s">
        <v>33</v>
      </c>
      <c r="J45" s="37">
        <f>IF(I45="Less(-)",-1,1)</f>
        <v>1</v>
      </c>
      <c r="K45" s="35" t="s">
        <v>34</v>
      </c>
      <c r="L45" s="35" t="s">
        <v>4</v>
      </c>
      <c r="M45" s="38"/>
      <c r="N45" s="46"/>
      <c r="O45" s="46"/>
      <c r="P45" s="47"/>
      <c r="Q45" s="46"/>
      <c r="R45" s="46"/>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9">
        <f>total_amount_ba($B$2,$D$2,D45,F45,J45,K45,M45)</f>
        <v>7632.1</v>
      </c>
      <c r="BB45" s="48">
        <f>BA45+SUM(N45:AZ45)</f>
        <v>7632.1</v>
      </c>
      <c r="BC45" s="50" t="str">
        <f>SpellNumber(L45,BB45)</f>
        <v>INR  Seven Thousand Six Hundred &amp; Thirty Two  and Paise Ten Only</v>
      </c>
      <c r="IA45" s="21">
        <v>4.17</v>
      </c>
      <c r="IB45" s="21" t="s">
        <v>86</v>
      </c>
      <c r="ID45" s="21">
        <v>2</v>
      </c>
      <c r="IE45" s="22" t="s">
        <v>43</v>
      </c>
      <c r="IF45" s="22"/>
      <c r="IG45" s="22"/>
      <c r="IH45" s="22"/>
      <c r="II45" s="22"/>
    </row>
    <row r="46" spans="1:243" s="21" customFormat="1" ht="78" customHeight="1">
      <c r="A46" s="67">
        <v>4.18</v>
      </c>
      <c r="B46" s="66" t="s">
        <v>87</v>
      </c>
      <c r="C46" s="68"/>
      <c r="D46" s="60"/>
      <c r="E46" s="60"/>
      <c r="F46" s="60"/>
      <c r="G46" s="60"/>
      <c r="H46" s="60"/>
      <c r="I46" s="60"/>
      <c r="J46" s="60"/>
      <c r="K46" s="60"/>
      <c r="L46" s="60"/>
      <c r="M46" s="60"/>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IA46" s="21">
        <v>4.18</v>
      </c>
      <c r="IB46" s="21" t="s">
        <v>87</v>
      </c>
      <c r="IE46" s="22"/>
      <c r="IF46" s="22"/>
      <c r="IG46" s="22"/>
      <c r="IH46" s="22"/>
      <c r="II46" s="22"/>
    </row>
    <row r="47" spans="1:243" s="21" customFormat="1" ht="32.25" customHeight="1">
      <c r="A47" s="67">
        <v>4.19</v>
      </c>
      <c r="B47" s="66" t="s">
        <v>88</v>
      </c>
      <c r="C47" s="68"/>
      <c r="D47" s="69">
        <v>3</v>
      </c>
      <c r="E47" s="70" t="s">
        <v>43</v>
      </c>
      <c r="F47" s="69">
        <v>1186.85</v>
      </c>
      <c r="G47" s="41"/>
      <c r="H47" s="35"/>
      <c r="I47" s="36" t="s">
        <v>33</v>
      </c>
      <c r="J47" s="37">
        <f>IF(I47="Less(-)",-1,1)</f>
        <v>1</v>
      </c>
      <c r="K47" s="35" t="s">
        <v>34</v>
      </c>
      <c r="L47" s="35" t="s">
        <v>4</v>
      </c>
      <c r="M47" s="38"/>
      <c r="N47" s="46"/>
      <c r="O47" s="46"/>
      <c r="P47" s="47"/>
      <c r="Q47" s="46"/>
      <c r="R47" s="46"/>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9">
        <f>total_amount_ba($B$2,$D$2,D47,F47,J47,K47,M47)</f>
        <v>3560.55</v>
      </c>
      <c r="BB47" s="48">
        <f>BA47+SUM(N47:AZ47)</f>
        <v>3560.55</v>
      </c>
      <c r="BC47" s="50" t="str">
        <f>SpellNumber(L47,BB47)</f>
        <v>INR  Three Thousand Five Hundred &amp; Sixty  and Paise Fifty Five Only</v>
      </c>
      <c r="IA47" s="21">
        <v>4.19</v>
      </c>
      <c r="IB47" s="21" t="s">
        <v>88</v>
      </c>
      <c r="ID47" s="21">
        <v>3</v>
      </c>
      <c r="IE47" s="22" t="s">
        <v>43</v>
      </c>
      <c r="IF47" s="22"/>
      <c r="IG47" s="22"/>
      <c r="IH47" s="22"/>
      <c r="II47" s="22"/>
    </row>
    <row r="48" spans="1:243" s="21" customFormat="1" ht="18" customHeight="1">
      <c r="A48" s="67">
        <v>5</v>
      </c>
      <c r="B48" s="66" t="s">
        <v>89</v>
      </c>
      <c r="C48" s="68"/>
      <c r="D48" s="60"/>
      <c r="E48" s="60"/>
      <c r="F48" s="60"/>
      <c r="G48" s="60"/>
      <c r="H48" s="60"/>
      <c r="I48" s="60"/>
      <c r="J48" s="60"/>
      <c r="K48" s="60"/>
      <c r="L48" s="60"/>
      <c r="M48" s="60"/>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IA48" s="21">
        <v>5</v>
      </c>
      <c r="IB48" s="21" t="s">
        <v>89</v>
      </c>
      <c r="IE48" s="22"/>
      <c r="IF48" s="22"/>
      <c r="IG48" s="22"/>
      <c r="IH48" s="22"/>
      <c r="II48" s="22"/>
    </row>
    <row r="49" spans="1:243" s="21" customFormat="1" ht="62.25" customHeight="1">
      <c r="A49" s="67">
        <v>5.01</v>
      </c>
      <c r="B49" s="66" t="s">
        <v>90</v>
      </c>
      <c r="C49" s="68"/>
      <c r="D49" s="60"/>
      <c r="E49" s="60"/>
      <c r="F49" s="60"/>
      <c r="G49" s="60"/>
      <c r="H49" s="60"/>
      <c r="I49" s="60"/>
      <c r="J49" s="60"/>
      <c r="K49" s="60"/>
      <c r="L49" s="60"/>
      <c r="M49" s="60"/>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IA49" s="21">
        <v>5.01</v>
      </c>
      <c r="IB49" s="21" t="s">
        <v>90</v>
      </c>
      <c r="IE49" s="22"/>
      <c r="IF49" s="22"/>
      <c r="IG49" s="22"/>
      <c r="IH49" s="22"/>
      <c r="II49" s="22"/>
    </row>
    <row r="50" spans="1:243" s="21" customFormat="1" ht="32.25" customHeight="1">
      <c r="A50" s="67">
        <v>5.02</v>
      </c>
      <c r="B50" s="66" t="s">
        <v>91</v>
      </c>
      <c r="C50" s="68"/>
      <c r="D50" s="69">
        <v>50</v>
      </c>
      <c r="E50" s="70" t="s">
        <v>148</v>
      </c>
      <c r="F50" s="69">
        <v>127.71</v>
      </c>
      <c r="G50" s="41"/>
      <c r="H50" s="35"/>
      <c r="I50" s="36" t="s">
        <v>33</v>
      </c>
      <c r="J50" s="37">
        <f>IF(I50="Less(-)",-1,1)</f>
        <v>1</v>
      </c>
      <c r="K50" s="35" t="s">
        <v>34</v>
      </c>
      <c r="L50" s="35" t="s">
        <v>4</v>
      </c>
      <c r="M50" s="38"/>
      <c r="N50" s="46"/>
      <c r="O50" s="46"/>
      <c r="P50" s="47"/>
      <c r="Q50" s="46"/>
      <c r="R50" s="46"/>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9">
        <f>total_amount_ba($B$2,$D$2,D50,F50,J50,K50,M50)</f>
        <v>6385.5</v>
      </c>
      <c r="BB50" s="48">
        <f>BA50+SUM(N50:AZ50)</f>
        <v>6385.5</v>
      </c>
      <c r="BC50" s="50" t="str">
        <f>SpellNumber(L50,BB50)</f>
        <v>INR  Six Thousand Three Hundred &amp; Eighty Five  and Paise Fifty Only</v>
      </c>
      <c r="IA50" s="21">
        <v>5.02</v>
      </c>
      <c r="IB50" s="21" t="s">
        <v>91</v>
      </c>
      <c r="ID50" s="21">
        <v>50</v>
      </c>
      <c r="IE50" s="22" t="s">
        <v>148</v>
      </c>
      <c r="IF50" s="22"/>
      <c r="IG50" s="22"/>
      <c r="IH50" s="22"/>
      <c r="II50" s="22"/>
    </row>
    <row r="51" spans="1:243" s="21" customFormat="1" ht="17.25" customHeight="1">
      <c r="A51" s="67">
        <v>6</v>
      </c>
      <c r="B51" s="66" t="s">
        <v>92</v>
      </c>
      <c r="C51" s="68"/>
      <c r="D51" s="60"/>
      <c r="E51" s="60"/>
      <c r="F51" s="60"/>
      <c r="G51" s="60"/>
      <c r="H51" s="60"/>
      <c r="I51" s="60"/>
      <c r="J51" s="60"/>
      <c r="K51" s="60"/>
      <c r="L51" s="60"/>
      <c r="M51" s="60"/>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IA51" s="21">
        <v>6</v>
      </c>
      <c r="IB51" s="21" t="s">
        <v>92</v>
      </c>
      <c r="IE51" s="22"/>
      <c r="IF51" s="22"/>
      <c r="IG51" s="22"/>
      <c r="IH51" s="22"/>
      <c r="II51" s="22"/>
    </row>
    <row r="52" spans="1:243" s="21" customFormat="1" ht="32.25" customHeight="1">
      <c r="A52" s="67">
        <v>6.01</v>
      </c>
      <c r="B52" s="66" t="s">
        <v>93</v>
      </c>
      <c r="C52" s="68"/>
      <c r="D52" s="60"/>
      <c r="E52" s="60"/>
      <c r="F52" s="60"/>
      <c r="G52" s="60"/>
      <c r="H52" s="60"/>
      <c r="I52" s="60"/>
      <c r="J52" s="60"/>
      <c r="K52" s="60"/>
      <c r="L52" s="60"/>
      <c r="M52" s="60"/>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IA52" s="21">
        <v>6.01</v>
      </c>
      <c r="IB52" s="21" t="s">
        <v>93</v>
      </c>
      <c r="IE52" s="22"/>
      <c r="IF52" s="22"/>
      <c r="IG52" s="22"/>
      <c r="IH52" s="22"/>
      <c r="II52" s="22"/>
    </row>
    <row r="53" spans="1:243" s="21" customFormat="1" ht="46.5" customHeight="1">
      <c r="A53" s="67">
        <v>6.02</v>
      </c>
      <c r="B53" s="66" t="s">
        <v>94</v>
      </c>
      <c r="C53" s="68"/>
      <c r="D53" s="69">
        <v>45</v>
      </c>
      <c r="E53" s="70" t="s">
        <v>43</v>
      </c>
      <c r="F53" s="69">
        <v>727.27</v>
      </c>
      <c r="G53" s="41"/>
      <c r="H53" s="35"/>
      <c r="I53" s="36" t="s">
        <v>33</v>
      </c>
      <c r="J53" s="37">
        <f>IF(I53="Less(-)",-1,1)</f>
        <v>1</v>
      </c>
      <c r="K53" s="35" t="s">
        <v>34</v>
      </c>
      <c r="L53" s="35" t="s">
        <v>4</v>
      </c>
      <c r="M53" s="38"/>
      <c r="N53" s="46"/>
      <c r="O53" s="46"/>
      <c r="P53" s="47"/>
      <c r="Q53" s="46"/>
      <c r="R53" s="46"/>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9">
        <f>total_amount_ba($B$2,$D$2,D53,F53,J53,K53,M53)</f>
        <v>32727.15</v>
      </c>
      <c r="BB53" s="48">
        <f>BA53+SUM(N53:AZ53)</f>
        <v>32727.15</v>
      </c>
      <c r="BC53" s="50" t="str">
        <f>SpellNumber(L53,BB53)</f>
        <v>INR  Thirty Two Thousand Seven Hundred &amp; Twenty Seven  and Paise Fifteen Only</v>
      </c>
      <c r="IA53" s="21">
        <v>6.02</v>
      </c>
      <c r="IB53" s="21" t="s">
        <v>94</v>
      </c>
      <c r="ID53" s="21">
        <v>45</v>
      </c>
      <c r="IE53" s="22" t="s">
        <v>43</v>
      </c>
      <c r="IF53" s="22"/>
      <c r="IG53" s="22"/>
      <c r="IH53" s="22"/>
      <c r="II53" s="22"/>
    </row>
    <row r="54" spans="1:243" s="21" customFormat="1" ht="48" customHeight="1">
      <c r="A54" s="67">
        <v>6.03</v>
      </c>
      <c r="B54" s="66" t="s">
        <v>95</v>
      </c>
      <c r="C54" s="68"/>
      <c r="D54" s="60"/>
      <c r="E54" s="60"/>
      <c r="F54" s="60"/>
      <c r="G54" s="60"/>
      <c r="H54" s="60"/>
      <c r="I54" s="60"/>
      <c r="J54" s="60"/>
      <c r="K54" s="60"/>
      <c r="L54" s="60"/>
      <c r="M54" s="60"/>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IA54" s="21">
        <v>6.03</v>
      </c>
      <c r="IB54" s="21" t="s">
        <v>95</v>
      </c>
      <c r="IE54" s="22"/>
      <c r="IF54" s="22"/>
      <c r="IG54" s="22"/>
      <c r="IH54" s="22"/>
      <c r="II54" s="22"/>
    </row>
    <row r="55" spans="1:243" s="21" customFormat="1" ht="32.25" customHeight="1">
      <c r="A55" s="67">
        <v>6.04</v>
      </c>
      <c r="B55" s="66" t="s">
        <v>96</v>
      </c>
      <c r="C55" s="68"/>
      <c r="D55" s="69">
        <v>3</v>
      </c>
      <c r="E55" s="70" t="s">
        <v>43</v>
      </c>
      <c r="F55" s="69">
        <v>456.95</v>
      </c>
      <c r="G55" s="41"/>
      <c r="H55" s="35"/>
      <c r="I55" s="36" t="s">
        <v>33</v>
      </c>
      <c r="J55" s="37">
        <f>IF(I55="Less(-)",-1,1)</f>
        <v>1</v>
      </c>
      <c r="K55" s="35" t="s">
        <v>34</v>
      </c>
      <c r="L55" s="35" t="s">
        <v>4</v>
      </c>
      <c r="M55" s="38"/>
      <c r="N55" s="46"/>
      <c r="O55" s="46"/>
      <c r="P55" s="47"/>
      <c r="Q55" s="46"/>
      <c r="R55" s="46"/>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9">
        <f>total_amount_ba($B$2,$D$2,D55,F55,J55,K55,M55)</f>
        <v>1370.85</v>
      </c>
      <c r="BB55" s="48">
        <f>BA55+SUM(N55:AZ55)</f>
        <v>1370.85</v>
      </c>
      <c r="BC55" s="50" t="str">
        <f>SpellNumber(L55,BB55)</f>
        <v>INR  One Thousand Three Hundred &amp; Seventy  and Paise Eighty Five Only</v>
      </c>
      <c r="IA55" s="21">
        <v>6.04</v>
      </c>
      <c r="IB55" s="21" t="s">
        <v>96</v>
      </c>
      <c r="ID55" s="21">
        <v>3</v>
      </c>
      <c r="IE55" s="22" t="s">
        <v>43</v>
      </c>
      <c r="IF55" s="22"/>
      <c r="IG55" s="22"/>
      <c r="IH55" s="22"/>
      <c r="II55" s="22"/>
    </row>
    <row r="56" spans="1:243" s="21" customFormat="1" ht="15.75" customHeight="1">
      <c r="A56" s="67">
        <v>7</v>
      </c>
      <c r="B56" s="66" t="s">
        <v>97</v>
      </c>
      <c r="C56" s="68"/>
      <c r="D56" s="60"/>
      <c r="E56" s="60"/>
      <c r="F56" s="60"/>
      <c r="G56" s="60"/>
      <c r="H56" s="60"/>
      <c r="I56" s="60"/>
      <c r="J56" s="60"/>
      <c r="K56" s="60"/>
      <c r="L56" s="60"/>
      <c r="M56" s="60"/>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IA56" s="21">
        <v>7</v>
      </c>
      <c r="IB56" s="21" t="s">
        <v>97</v>
      </c>
      <c r="IE56" s="22"/>
      <c r="IF56" s="22"/>
      <c r="IG56" s="22"/>
      <c r="IH56" s="22"/>
      <c r="II56" s="22"/>
    </row>
    <row r="57" spans="1:243" s="21" customFormat="1" ht="192" customHeight="1">
      <c r="A57" s="67">
        <v>7.01</v>
      </c>
      <c r="B57" s="66" t="s">
        <v>98</v>
      </c>
      <c r="C57" s="68"/>
      <c r="D57" s="60"/>
      <c r="E57" s="60"/>
      <c r="F57" s="60"/>
      <c r="G57" s="60"/>
      <c r="H57" s="60"/>
      <c r="I57" s="60"/>
      <c r="J57" s="60"/>
      <c r="K57" s="60"/>
      <c r="L57" s="60"/>
      <c r="M57" s="60"/>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IA57" s="21">
        <v>7.01</v>
      </c>
      <c r="IB57" s="21" t="s">
        <v>98</v>
      </c>
      <c r="IE57" s="22"/>
      <c r="IF57" s="22"/>
      <c r="IG57" s="22"/>
      <c r="IH57" s="22"/>
      <c r="II57" s="22"/>
    </row>
    <row r="58" spans="1:243" s="21" customFormat="1" ht="32.25" customHeight="1">
      <c r="A58" s="67">
        <v>7.02</v>
      </c>
      <c r="B58" s="66" t="s">
        <v>99</v>
      </c>
      <c r="C58" s="68"/>
      <c r="D58" s="69">
        <v>3.75</v>
      </c>
      <c r="E58" s="70" t="s">
        <v>43</v>
      </c>
      <c r="F58" s="69">
        <v>876.24</v>
      </c>
      <c r="G58" s="41"/>
      <c r="H58" s="35"/>
      <c r="I58" s="36" t="s">
        <v>33</v>
      </c>
      <c r="J58" s="37">
        <f>IF(I58="Less(-)",-1,1)</f>
        <v>1</v>
      </c>
      <c r="K58" s="35" t="s">
        <v>34</v>
      </c>
      <c r="L58" s="35" t="s">
        <v>4</v>
      </c>
      <c r="M58" s="38"/>
      <c r="N58" s="46"/>
      <c r="O58" s="46"/>
      <c r="P58" s="47"/>
      <c r="Q58" s="46"/>
      <c r="R58" s="46"/>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9">
        <f>total_amount_ba($B$2,$D$2,D58,F58,J58,K58,M58)</f>
        <v>3285.9</v>
      </c>
      <c r="BB58" s="48">
        <f>BA58+SUM(N58:AZ58)</f>
        <v>3285.9</v>
      </c>
      <c r="BC58" s="50" t="str">
        <f>SpellNumber(L58,BB58)</f>
        <v>INR  Three Thousand Two Hundred &amp; Eighty Five  and Paise Ninety Only</v>
      </c>
      <c r="IA58" s="21">
        <v>7.02</v>
      </c>
      <c r="IB58" s="21" t="s">
        <v>99</v>
      </c>
      <c r="ID58" s="21">
        <v>3.75</v>
      </c>
      <c r="IE58" s="22" t="s">
        <v>43</v>
      </c>
      <c r="IF58" s="22"/>
      <c r="IG58" s="22"/>
      <c r="IH58" s="22"/>
      <c r="II58" s="22"/>
    </row>
    <row r="59" spans="1:243" s="21" customFormat="1" ht="18" customHeight="1">
      <c r="A59" s="67">
        <v>8</v>
      </c>
      <c r="B59" s="66" t="s">
        <v>49</v>
      </c>
      <c r="C59" s="68"/>
      <c r="D59" s="60"/>
      <c r="E59" s="60"/>
      <c r="F59" s="60"/>
      <c r="G59" s="60"/>
      <c r="H59" s="60"/>
      <c r="I59" s="60"/>
      <c r="J59" s="60"/>
      <c r="K59" s="60"/>
      <c r="L59" s="60"/>
      <c r="M59" s="60"/>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IA59" s="21">
        <v>8</v>
      </c>
      <c r="IB59" s="21" t="s">
        <v>49</v>
      </c>
      <c r="IE59" s="22"/>
      <c r="IF59" s="22"/>
      <c r="IG59" s="22"/>
      <c r="IH59" s="22"/>
      <c r="II59" s="22"/>
    </row>
    <row r="60" spans="1:243" s="21" customFormat="1" ht="19.5" customHeight="1">
      <c r="A60" s="67">
        <v>8.01</v>
      </c>
      <c r="B60" s="66" t="s">
        <v>100</v>
      </c>
      <c r="C60" s="68"/>
      <c r="D60" s="60"/>
      <c r="E60" s="60"/>
      <c r="F60" s="60"/>
      <c r="G60" s="60"/>
      <c r="H60" s="60"/>
      <c r="I60" s="60"/>
      <c r="J60" s="60"/>
      <c r="K60" s="60"/>
      <c r="L60" s="60"/>
      <c r="M60" s="60"/>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IA60" s="21">
        <v>8.01</v>
      </c>
      <c r="IB60" s="21" t="s">
        <v>100</v>
      </c>
      <c r="IE60" s="22"/>
      <c r="IF60" s="22"/>
      <c r="IG60" s="22"/>
      <c r="IH60" s="22"/>
      <c r="II60" s="22"/>
    </row>
    <row r="61" spans="1:243" s="21" customFormat="1" ht="32.25" customHeight="1">
      <c r="A61" s="67">
        <v>8.02</v>
      </c>
      <c r="B61" s="66" t="s">
        <v>101</v>
      </c>
      <c r="C61" s="68"/>
      <c r="D61" s="69">
        <v>5</v>
      </c>
      <c r="E61" s="70" t="s">
        <v>43</v>
      </c>
      <c r="F61" s="69">
        <v>231.08</v>
      </c>
      <c r="G61" s="41"/>
      <c r="H61" s="35"/>
      <c r="I61" s="36" t="s">
        <v>33</v>
      </c>
      <c r="J61" s="37">
        <f>IF(I61="Less(-)",-1,1)</f>
        <v>1</v>
      </c>
      <c r="K61" s="35" t="s">
        <v>34</v>
      </c>
      <c r="L61" s="35" t="s">
        <v>4</v>
      </c>
      <c r="M61" s="38"/>
      <c r="N61" s="46"/>
      <c r="O61" s="46"/>
      <c r="P61" s="47"/>
      <c r="Q61" s="46"/>
      <c r="R61" s="46"/>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9">
        <f>total_amount_ba($B$2,$D$2,D61,F61,J61,K61,M61)</f>
        <v>1155.4</v>
      </c>
      <c r="BB61" s="48">
        <f>BA61+SUM(N61:AZ61)</f>
        <v>1155.4</v>
      </c>
      <c r="BC61" s="50" t="str">
        <f>SpellNumber(L61,BB61)</f>
        <v>INR  One Thousand One Hundred &amp; Fifty Five  and Paise Forty Only</v>
      </c>
      <c r="IA61" s="21">
        <v>8.02</v>
      </c>
      <c r="IB61" s="21" t="s">
        <v>101</v>
      </c>
      <c r="ID61" s="21">
        <v>5</v>
      </c>
      <c r="IE61" s="22" t="s">
        <v>43</v>
      </c>
      <c r="IF61" s="22"/>
      <c r="IG61" s="22"/>
      <c r="IH61" s="22"/>
      <c r="II61" s="22"/>
    </row>
    <row r="62" spans="1:243" s="21" customFormat="1" ht="32.25" customHeight="1">
      <c r="A62" s="67">
        <v>8.03</v>
      </c>
      <c r="B62" s="66" t="s">
        <v>102</v>
      </c>
      <c r="C62" s="68"/>
      <c r="D62" s="60"/>
      <c r="E62" s="60"/>
      <c r="F62" s="60"/>
      <c r="G62" s="60"/>
      <c r="H62" s="60"/>
      <c r="I62" s="60"/>
      <c r="J62" s="60"/>
      <c r="K62" s="60"/>
      <c r="L62" s="60"/>
      <c r="M62" s="60"/>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IA62" s="21">
        <v>8.03</v>
      </c>
      <c r="IB62" s="21" t="s">
        <v>102</v>
      </c>
      <c r="IE62" s="22"/>
      <c r="IF62" s="22"/>
      <c r="IG62" s="22"/>
      <c r="IH62" s="22"/>
      <c r="II62" s="22"/>
    </row>
    <row r="63" spans="1:243" s="21" customFormat="1" ht="32.25" customHeight="1">
      <c r="A63" s="67">
        <v>8.04</v>
      </c>
      <c r="B63" s="66" t="s">
        <v>101</v>
      </c>
      <c r="C63" s="68"/>
      <c r="D63" s="69">
        <v>5</v>
      </c>
      <c r="E63" s="70" t="s">
        <v>43</v>
      </c>
      <c r="F63" s="69">
        <v>266.46</v>
      </c>
      <c r="G63" s="41"/>
      <c r="H63" s="35"/>
      <c r="I63" s="36" t="s">
        <v>33</v>
      </c>
      <c r="J63" s="37">
        <f>IF(I63="Less(-)",-1,1)</f>
        <v>1</v>
      </c>
      <c r="K63" s="35" t="s">
        <v>34</v>
      </c>
      <c r="L63" s="35" t="s">
        <v>4</v>
      </c>
      <c r="M63" s="38"/>
      <c r="N63" s="46"/>
      <c r="O63" s="46"/>
      <c r="P63" s="47"/>
      <c r="Q63" s="46"/>
      <c r="R63" s="46"/>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9">
        <f>total_amount_ba($B$2,$D$2,D63,F63,J63,K63,M63)</f>
        <v>1332.3</v>
      </c>
      <c r="BB63" s="48">
        <f>BA63+SUM(N63:AZ63)</f>
        <v>1332.3</v>
      </c>
      <c r="BC63" s="50" t="str">
        <f>SpellNumber(L63,BB63)</f>
        <v>INR  One Thousand Three Hundred &amp; Thirty Two  and Paise Thirty Only</v>
      </c>
      <c r="IA63" s="21">
        <v>8.04</v>
      </c>
      <c r="IB63" s="21" t="s">
        <v>101</v>
      </c>
      <c r="ID63" s="21">
        <v>5</v>
      </c>
      <c r="IE63" s="22" t="s">
        <v>43</v>
      </c>
      <c r="IF63" s="22"/>
      <c r="IG63" s="22"/>
      <c r="IH63" s="22"/>
      <c r="II63" s="22"/>
    </row>
    <row r="64" spans="1:243" s="21" customFormat="1" ht="32.25" customHeight="1">
      <c r="A64" s="67">
        <v>8.05</v>
      </c>
      <c r="B64" s="66" t="s">
        <v>103</v>
      </c>
      <c r="C64" s="68"/>
      <c r="D64" s="60"/>
      <c r="E64" s="60"/>
      <c r="F64" s="60"/>
      <c r="G64" s="60"/>
      <c r="H64" s="60"/>
      <c r="I64" s="60"/>
      <c r="J64" s="60"/>
      <c r="K64" s="60"/>
      <c r="L64" s="60"/>
      <c r="M64" s="60"/>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IA64" s="21">
        <v>8.05</v>
      </c>
      <c r="IB64" s="21" t="s">
        <v>103</v>
      </c>
      <c r="IE64" s="22"/>
      <c r="IF64" s="22"/>
      <c r="IG64" s="22"/>
      <c r="IH64" s="22"/>
      <c r="II64" s="22"/>
    </row>
    <row r="65" spans="1:243" s="21" customFormat="1" ht="32.25" customHeight="1">
      <c r="A65" s="67">
        <v>8.06</v>
      </c>
      <c r="B65" s="66" t="s">
        <v>104</v>
      </c>
      <c r="C65" s="68"/>
      <c r="D65" s="69">
        <v>50</v>
      </c>
      <c r="E65" s="70" t="s">
        <v>43</v>
      </c>
      <c r="F65" s="69">
        <v>167.95</v>
      </c>
      <c r="G65" s="41"/>
      <c r="H65" s="35"/>
      <c r="I65" s="36" t="s">
        <v>33</v>
      </c>
      <c r="J65" s="37">
        <f>IF(I65="Less(-)",-1,1)</f>
        <v>1</v>
      </c>
      <c r="K65" s="35" t="s">
        <v>34</v>
      </c>
      <c r="L65" s="35" t="s">
        <v>4</v>
      </c>
      <c r="M65" s="38"/>
      <c r="N65" s="46"/>
      <c r="O65" s="46"/>
      <c r="P65" s="47"/>
      <c r="Q65" s="46"/>
      <c r="R65" s="46"/>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9">
        <f>total_amount_ba($B$2,$D$2,D65,F65,J65,K65,M65)</f>
        <v>8397.5</v>
      </c>
      <c r="BB65" s="48">
        <f>BA65+SUM(N65:AZ65)</f>
        <v>8397.5</v>
      </c>
      <c r="BC65" s="50" t="str">
        <f>SpellNumber(L65,BB65)</f>
        <v>INR  Eight Thousand Three Hundred &amp; Ninety Seven  and Paise Fifty Only</v>
      </c>
      <c r="IA65" s="21">
        <v>8.06</v>
      </c>
      <c r="IB65" s="21" t="s">
        <v>104</v>
      </c>
      <c r="ID65" s="21">
        <v>50</v>
      </c>
      <c r="IE65" s="22" t="s">
        <v>43</v>
      </c>
      <c r="IF65" s="22"/>
      <c r="IG65" s="22"/>
      <c r="IH65" s="22"/>
      <c r="II65" s="22"/>
    </row>
    <row r="66" spans="1:243" s="21" customFormat="1" ht="75" customHeight="1">
      <c r="A66" s="67">
        <v>8.07</v>
      </c>
      <c r="B66" s="66" t="s">
        <v>105</v>
      </c>
      <c r="C66" s="68"/>
      <c r="D66" s="60"/>
      <c r="E66" s="60"/>
      <c r="F66" s="60"/>
      <c r="G66" s="60"/>
      <c r="H66" s="60"/>
      <c r="I66" s="60"/>
      <c r="J66" s="60"/>
      <c r="K66" s="60"/>
      <c r="L66" s="60"/>
      <c r="M66" s="60"/>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IA66" s="21">
        <v>8.07</v>
      </c>
      <c r="IB66" s="21" t="s">
        <v>105</v>
      </c>
      <c r="IE66" s="22"/>
      <c r="IF66" s="22"/>
      <c r="IG66" s="22"/>
      <c r="IH66" s="22"/>
      <c r="II66" s="22"/>
    </row>
    <row r="67" spans="1:243" s="21" customFormat="1" ht="32.25" customHeight="1">
      <c r="A67" s="67">
        <v>8.08</v>
      </c>
      <c r="B67" s="66" t="s">
        <v>48</v>
      </c>
      <c r="C67" s="68"/>
      <c r="D67" s="69">
        <v>30</v>
      </c>
      <c r="E67" s="70" t="s">
        <v>43</v>
      </c>
      <c r="F67" s="69">
        <v>76.41</v>
      </c>
      <c r="G67" s="41"/>
      <c r="H67" s="35"/>
      <c r="I67" s="36" t="s">
        <v>33</v>
      </c>
      <c r="J67" s="37">
        <f>IF(I67="Less(-)",-1,1)</f>
        <v>1</v>
      </c>
      <c r="K67" s="35" t="s">
        <v>34</v>
      </c>
      <c r="L67" s="35" t="s">
        <v>4</v>
      </c>
      <c r="M67" s="38"/>
      <c r="N67" s="46"/>
      <c r="O67" s="46"/>
      <c r="P67" s="47"/>
      <c r="Q67" s="46"/>
      <c r="R67" s="46"/>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9">
        <f>total_amount_ba($B$2,$D$2,D67,F67,J67,K67,M67)</f>
        <v>2292.3</v>
      </c>
      <c r="BB67" s="48">
        <f>BA67+SUM(N67:AZ67)</f>
        <v>2292.3</v>
      </c>
      <c r="BC67" s="50" t="str">
        <f>SpellNumber(L67,BB67)</f>
        <v>INR  Two Thousand Two Hundred &amp; Ninety Two  and Paise Thirty Only</v>
      </c>
      <c r="IA67" s="21">
        <v>8.08</v>
      </c>
      <c r="IB67" s="21" t="s">
        <v>48</v>
      </c>
      <c r="ID67" s="21">
        <v>30</v>
      </c>
      <c r="IE67" s="22" t="s">
        <v>43</v>
      </c>
      <c r="IF67" s="22"/>
      <c r="IG67" s="22"/>
      <c r="IH67" s="22"/>
      <c r="II67" s="22"/>
    </row>
    <row r="68" spans="1:243" s="21" customFormat="1" ht="33" customHeight="1">
      <c r="A68" s="67">
        <v>8.09</v>
      </c>
      <c r="B68" s="66" t="s">
        <v>106</v>
      </c>
      <c r="C68" s="68"/>
      <c r="D68" s="60"/>
      <c r="E68" s="60"/>
      <c r="F68" s="60"/>
      <c r="G68" s="60"/>
      <c r="H68" s="60"/>
      <c r="I68" s="60"/>
      <c r="J68" s="60"/>
      <c r="K68" s="60"/>
      <c r="L68" s="60"/>
      <c r="M68" s="60"/>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IA68" s="21">
        <v>8.09</v>
      </c>
      <c r="IB68" s="21" t="s">
        <v>106</v>
      </c>
      <c r="IE68" s="22"/>
      <c r="IF68" s="22"/>
      <c r="IG68" s="22"/>
      <c r="IH68" s="22"/>
      <c r="II68" s="22"/>
    </row>
    <row r="69" spans="1:243" s="21" customFormat="1" ht="32.25" customHeight="1">
      <c r="A69" s="71">
        <v>8.1</v>
      </c>
      <c r="B69" s="66" t="s">
        <v>48</v>
      </c>
      <c r="C69" s="68"/>
      <c r="D69" s="69">
        <v>3</v>
      </c>
      <c r="E69" s="70" t="s">
        <v>43</v>
      </c>
      <c r="F69" s="69">
        <v>106.58</v>
      </c>
      <c r="G69" s="41"/>
      <c r="H69" s="35"/>
      <c r="I69" s="36" t="s">
        <v>33</v>
      </c>
      <c r="J69" s="37">
        <f>IF(I69="Less(-)",-1,1)</f>
        <v>1</v>
      </c>
      <c r="K69" s="35" t="s">
        <v>34</v>
      </c>
      <c r="L69" s="35" t="s">
        <v>4</v>
      </c>
      <c r="M69" s="38"/>
      <c r="N69" s="46"/>
      <c r="O69" s="46"/>
      <c r="P69" s="47"/>
      <c r="Q69" s="46"/>
      <c r="R69" s="46"/>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9">
        <f>total_amount_ba($B$2,$D$2,D69,F69,J69,K69,M69)</f>
        <v>319.74</v>
      </c>
      <c r="BB69" s="48">
        <f>BA69+SUM(N69:AZ69)</f>
        <v>319.74</v>
      </c>
      <c r="BC69" s="50" t="str">
        <f>SpellNumber(L69,BB69)</f>
        <v>INR  Three Hundred &amp; Nineteen  and Paise Seventy Four Only</v>
      </c>
      <c r="IA69" s="21">
        <v>8.1</v>
      </c>
      <c r="IB69" s="21" t="s">
        <v>48</v>
      </c>
      <c r="ID69" s="21">
        <v>3</v>
      </c>
      <c r="IE69" s="22" t="s">
        <v>43</v>
      </c>
      <c r="IF69" s="22"/>
      <c r="IG69" s="22"/>
      <c r="IH69" s="22"/>
      <c r="II69" s="22"/>
    </row>
    <row r="70" spans="1:243" s="21" customFormat="1" ht="48" customHeight="1">
      <c r="A70" s="67">
        <v>8.11</v>
      </c>
      <c r="B70" s="66" t="s">
        <v>107</v>
      </c>
      <c r="C70" s="68"/>
      <c r="D70" s="60"/>
      <c r="E70" s="60"/>
      <c r="F70" s="60"/>
      <c r="G70" s="60"/>
      <c r="H70" s="60"/>
      <c r="I70" s="60"/>
      <c r="J70" s="60"/>
      <c r="K70" s="60"/>
      <c r="L70" s="60"/>
      <c r="M70" s="60"/>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IA70" s="21">
        <v>8.11</v>
      </c>
      <c r="IB70" s="21" t="s">
        <v>107</v>
      </c>
      <c r="IE70" s="22"/>
      <c r="IF70" s="22"/>
      <c r="IG70" s="22"/>
      <c r="IH70" s="22"/>
      <c r="II70" s="22"/>
    </row>
    <row r="71" spans="1:243" s="21" customFormat="1" ht="48" customHeight="1">
      <c r="A71" s="67">
        <v>8.12</v>
      </c>
      <c r="B71" s="66" t="s">
        <v>108</v>
      </c>
      <c r="C71" s="68"/>
      <c r="D71" s="69">
        <v>15</v>
      </c>
      <c r="E71" s="70" t="s">
        <v>43</v>
      </c>
      <c r="F71" s="69">
        <v>155.33</v>
      </c>
      <c r="G71" s="41"/>
      <c r="H71" s="35"/>
      <c r="I71" s="36" t="s">
        <v>33</v>
      </c>
      <c r="J71" s="37">
        <f>IF(I71="Less(-)",-1,1)</f>
        <v>1</v>
      </c>
      <c r="K71" s="35" t="s">
        <v>34</v>
      </c>
      <c r="L71" s="35" t="s">
        <v>4</v>
      </c>
      <c r="M71" s="38"/>
      <c r="N71" s="46"/>
      <c r="O71" s="46"/>
      <c r="P71" s="47"/>
      <c r="Q71" s="46"/>
      <c r="R71" s="46"/>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9">
        <f>total_amount_ba($B$2,$D$2,D71,F71,J71,K71,M71)</f>
        <v>2329.95</v>
      </c>
      <c r="BB71" s="48">
        <f>BA71+SUM(N71:AZ71)</f>
        <v>2329.95</v>
      </c>
      <c r="BC71" s="50" t="str">
        <f>SpellNumber(L71,BB71)</f>
        <v>INR  Two Thousand Three Hundred &amp; Twenty Nine  and Paise Ninety Five Only</v>
      </c>
      <c r="IA71" s="21">
        <v>8.12</v>
      </c>
      <c r="IB71" s="21" t="s">
        <v>108</v>
      </c>
      <c r="ID71" s="21">
        <v>15</v>
      </c>
      <c r="IE71" s="22" t="s">
        <v>43</v>
      </c>
      <c r="IF71" s="22"/>
      <c r="IG71" s="22"/>
      <c r="IH71" s="22"/>
      <c r="II71" s="22"/>
    </row>
    <row r="72" spans="1:243" s="21" customFormat="1" ht="60" customHeight="1">
      <c r="A72" s="67">
        <v>8.13</v>
      </c>
      <c r="B72" s="66" t="s">
        <v>109</v>
      </c>
      <c r="C72" s="68"/>
      <c r="D72" s="69">
        <v>30</v>
      </c>
      <c r="E72" s="70" t="s">
        <v>43</v>
      </c>
      <c r="F72" s="69">
        <v>100.96</v>
      </c>
      <c r="G72" s="41"/>
      <c r="H72" s="35"/>
      <c r="I72" s="36" t="s">
        <v>33</v>
      </c>
      <c r="J72" s="37">
        <f>IF(I72="Less(-)",-1,1)</f>
        <v>1</v>
      </c>
      <c r="K72" s="35" t="s">
        <v>34</v>
      </c>
      <c r="L72" s="35" t="s">
        <v>4</v>
      </c>
      <c r="M72" s="38"/>
      <c r="N72" s="46"/>
      <c r="O72" s="46"/>
      <c r="P72" s="47"/>
      <c r="Q72" s="46"/>
      <c r="R72" s="46"/>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9">
        <f>total_amount_ba($B$2,$D$2,D72,F72,J72,K72,M72)</f>
        <v>3028.8</v>
      </c>
      <c r="BB72" s="48">
        <f>BA72+SUM(N72:AZ72)</f>
        <v>3028.8</v>
      </c>
      <c r="BC72" s="50" t="str">
        <f>SpellNumber(L72,BB72)</f>
        <v>INR  Three Thousand  &amp;Twenty Eight  and Paise Eighty Only</v>
      </c>
      <c r="IA72" s="21">
        <v>8.13</v>
      </c>
      <c r="IB72" s="21" t="s">
        <v>109</v>
      </c>
      <c r="ID72" s="21">
        <v>30</v>
      </c>
      <c r="IE72" s="22" t="s">
        <v>43</v>
      </c>
      <c r="IF72" s="22"/>
      <c r="IG72" s="22"/>
      <c r="IH72" s="22"/>
      <c r="II72" s="22"/>
    </row>
    <row r="73" spans="1:243" s="21" customFormat="1" ht="63.75" customHeight="1">
      <c r="A73" s="67">
        <v>8.14</v>
      </c>
      <c r="B73" s="66" t="s">
        <v>110</v>
      </c>
      <c r="C73" s="68"/>
      <c r="D73" s="60"/>
      <c r="E73" s="60"/>
      <c r="F73" s="60"/>
      <c r="G73" s="60"/>
      <c r="H73" s="60"/>
      <c r="I73" s="60"/>
      <c r="J73" s="60"/>
      <c r="K73" s="60"/>
      <c r="L73" s="60"/>
      <c r="M73" s="60"/>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IA73" s="21">
        <v>8.14</v>
      </c>
      <c r="IB73" s="21" t="s">
        <v>110</v>
      </c>
      <c r="IE73" s="22"/>
      <c r="IF73" s="22"/>
      <c r="IG73" s="22"/>
      <c r="IH73" s="22"/>
      <c r="II73" s="22"/>
    </row>
    <row r="74" spans="1:243" s="21" customFormat="1" ht="32.25" customHeight="1">
      <c r="A74" s="67">
        <v>8.15</v>
      </c>
      <c r="B74" s="66" t="s">
        <v>111</v>
      </c>
      <c r="C74" s="68"/>
      <c r="D74" s="69">
        <v>60</v>
      </c>
      <c r="E74" s="70" t="s">
        <v>43</v>
      </c>
      <c r="F74" s="69">
        <v>47.61</v>
      </c>
      <c r="G74" s="41"/>
      <c r="H74" s="35"/>
      <c r="I74" s="36" t="s">
        <v>33</v>
      </c>
      <c r="J74" s="37">
        <f>IF(I74="Less(-)",-1,1)</f>
        <v>1</v>
      </c>
      <c r="K74" s="35" t="s">
        <v>34</v>
      </c>
      <c r="L74" s="35" t="s">
        <v>4</v>
      </c>
      <c r="M74" s="38"/>
      <c r="N74" s="46"/>
      <c r="O74" s="46"/>
      <c r="P74" s="47"/>
      <c r="Q74" s="46"/>
      <c r="R74" s="46"/>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9">
        <f>total_amount_ba($B$2,$D$2,D74,F74,J74,K74,M74)</f>
        <v>2856.6</v>
      </c>
      <c r="BB74" s="48">
        <f>BA74+SUM(N74:AZ74)</f>
        <v>2856.6</v>
      </c>
      <c r="BC74" s="50" t="str">
        <f>SpellNumber(L74,BB74)</f>
        <v>INR  Two Thousand Eight Hundred &amp; Fifty Six  and Paise Sixty Only</v>
      </c>
      <c r="IA74" s="21">
        <v>8.15</v>
      </c>
      <c r="IB74" s="21" t="s">
        <v>111</v>
      </c>
      <c r="ID74" s="21">
        <v>60</v>
      </c>
      <c r="IE74" s="22" t="s">
        <v>43</v>
      </c>
      <c r="IF74" s="22"/>
      <c r="IG74" s="22"/>
      <c r="IH74" s="22"/>
      <c r="II74" s="22"/>
    </row>
    <row r="75" spans="1:243" s="21" customFormat="1" ht="72.75" customHeight="1">
      <c r="A75" s="67">
        <v>8.19</v>
      </c>
      <c r="B75" s="66" t="s">
        <v>112</v>
      </c>
      <c r="C75" s="68"/>
      <c r="D75" s="69">
        <v>30</v>
      </c>
      <c r="E75" s="70" t="s">
        <v>43</v>
      </c>
      <c r="F75" s="72">
        <v>16</v>
      </c>
      <c r="G75" s="41"/>
      <c r="H75" s="35"/>
      <c r="I75" s="36" t="s">
        <v>33</v>
      </c>
      <c r="J75" s="37">
        <f>IF(I75="Less(-)",-1,1)</f>
        <v>1</v>
      </c>
      <c r="K75" s="35" t="s">
        <v>34</v>
      </c>
      <c r="L75" s="35" t="s">
        <v>4</v>
      </c>
      <c r="M75" s="38"/>
      <c r="N75" s="46"/>
      <c r="O75" s="46"/>
      <c r="P75" s="47"/>
      <c r="Q75" s="46"/>
      <c r="R75" s="46"/>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9">
        <f>total_amount_ba($B$2,$D$2,D75,F75,J75,K75,M75)</f>
        <v>480</v>
      </c>
      <c r="BB75" s="48">
        <f>BA75+SUM(N75:AZ75)</f>
        <v>480</v>
      </c>
      <c r="BC75" s="50" t="str">
        <f>SpellNumber(L75,BB75)</f>
        <v>INR  Four Hundred &amp; Eighty  Only</v>
      </c>
      <c r="IA75" s="21">
        <v>8.19</v>
      </c>
      <c r="IB75" s="21" t="s">
        <v>112</v>
      </c>
      <c r="ID75" s="21">
        <v>30</v>
      </c>
      <c r="IE75" s="22" t="s">
        <v>43</v>
      </c>
      <c r="IF75" s="22"/>
      <c r="IG75" s="22"/>
      <c r="IH75" s="22"/>
      <c r="II75" s="22"/>
    </row>
    <row r="76" spans="1:243" s="21" customFormat="1" ht="32.25" customHeight="1">
      <c r="A76" s="71">
        <v>8.2</v>
      </c>
      <c r="B76" s="66" t="s">
        <v>113</v>
      </c>
      <c r="C76" s="68"/>
      <c r="D76" s="60"/>
      <c r="E76" s="60"/>
      <c r="F76" s="60"/>
      <c r="G76" s="60"/>
      <c r="H76" s="60"/>
      <c r="I76" s="60"/>
      <c r="J76" s="60"/>
      <c r="K76" s="60"/>
      <c r="L76" s="60"/>
      <c r="M76" s="60"/>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IA76" s="21">
        <v>8.2</v>
      </c>
      <c r="IB76" s="21" t="s">
        <v>113</v>
      </c>
      <c r="IE76" s="22"/>
      <c r="IF76" s="22"/>
      <c r="IG76" s="22"/>
      <c r="IH76" s="22"/>
      <c r="II76" s="22"/>
    </row>
    <row r="77" spans="1:243" s="21" customFormat="1" ht="34.5" customHeight="1">
      <c r="A77" s="67">
        <v>8.21</v>
      </c>
      <c r="B77" s="66" t="s">
        <v>114</v>
      </c>
      <c r="C77" s="68"/>
      <c r="D77" s="69">
        <v>90</v>
      </c>
      <c r="E77" s="70" t="s">
        <v>43</v>
      </c>
      <c r="F77" s="69">
        <v>85.71</v>
      </c>
      <c r="G77" s="41"/>
      <c r="H77" s="35"/>
      <c r="I77" s="36" t="s">
        <v>33</v>
      </c>
      <c r="J77" s="37">
        <f>IF(I77="Less(-)",-1,1)</f>
        <v>1</v>
      </c>
      <c r="K77" s="35" t="s">
        <v>34</v>
      </c>
      <c r="L77" s="35" t="s">
        <v>4</v>
      </c>
      <c r="M77" s="38"/>
      <c r="N77" s="46"/>
      <c r="O77" s="46"/>
      <c r="P77" s="47"/>
      <c r="Q77" s="46"/>
      <c r="R77" s="46"/>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9">
        <f>total_amount_ba($B$2,$D$2,D77,F77,J77,K77,M77)</f>
        <v>7713.9</v>
      </c>
      <c r="BB77" s="48">
        <f>BA77+SUM(N77:AZ77)</f>
        <v>7713.9</v>
      </c>
      <c r="BC77" s="50" t="str">
        <f>SpellNumber(L77,BB77)</f>
        <v>INR  Seven Thousand Seven Hundred &amp; Thirteen  and Paise Ninety Only</v>
      </c>
      <c r="IA77" s="21">
        <v>8.21</v>
      </c>
      <c r="IB77" s="21" t="s">
        <v>114</v>
      </c>
      <c r="ID77" s="21">
        <v>90</v>
      </c>
      <c r="IE77" s="22" t="s">
        <v>43</v>
      </c>
      <c r="IF77" s="22"/>
      <c r="IG77" s="22"/>
      <c r="IH77" s="22"/>
      <c r="II77" s="22"/>
    </row>
    <row r="78" spans="1:243" s="21" customFormat="1" ht="16.5" customHeight="1">
      <c r="A78" s="67">
        <v>9</v>
      </c>
      <c r="B78" s="66" t="s">
        <v>115</v>
      </c>
      <c r="C78" s="68"/>
      <c r="D78" s="60"/>
      <c r="E78" s="60"/>
      <c r="F78" s="60"/>
      <c r="G78" s="60"/>
      <c r="H78" s="60"/>
      <c r="I78" s="60"/>
      <c r="J78" s="60"/>
      <c r="K78" s="60"/>
      <c r="L78" s="60"/>
      <c r="M78" s="60"/>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IA78" s="21">
        <v>9</v>
      </c>
      <c r="IB78" s="21" t="s">
        <v>115</v>
      </c>
      <c r="IE78" s="22"/>
      <c r="IF78" s="22"/>
      <c r="IG78" s="22"/>
      <c r="IH78" s="22"/>
      <c r="II78" s="22"/>
    </row>
    <row r="79" spans="1:243" s="21" customFormat="1" ht="111.75" customHeight="1">
      <c r="A79" s="67">
        <v>9.01</v>
      </c>
      <c r="B79" s="66" t="s">
        <v>116</v>
      </c>
      <c r="C79" s="68"/>
      <c r="D79" s="60"/>
      <c r="E79" s="60"/>
      <c r="F79" s="60"/>
      <c r="G79" s="60"/>
      <c r="H79" s="60"/>
      <c r="I79" s="60"/>
      <c r="J79" s="60"/>
      <c r="K79" s="60"/>
      <c r="L79" s="60"/>
      <c r="M79" s="60"/>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IA79" s="21">
        <v>9.01</v>
      </c>
      <c r="IB79" s="21" t="s">
        <v>116</v>
      </c>
      <c r="IE79" s="22"/>
      <c r="IF79" s="22"/>
      <c r="IG79" s="22"/>
      <c r="IH79" s="22"/>
      <c r="II79" s="22"/>
    </row>
    <row r="80" spans="1:243" s="21" customFormat="1" ht="32.25" customHeight="1">
      <c r="A80" s="67">
        <v>9.02</v>
      </c>
      <c r="B80" s="66" t="s">
        <v>117</v>
      </c>
      <c r="C80" s="68"/>
      <c r="D80" s="69">
        <v>3</v>
      </c>
      <c r="E80" s="70" t="s">
        <v>43</v>
      </c>
      <c r="F80" s="69">
        <v>376.67</v>
      </c>
      <c r="G80" s="41"/>
      <c r="H80" s="35"/>
      <c r="I80" s="36" t="s">
        <v>33</v>
      </c>
      <c r="J80" s="37">
        <f>IF(I80="Less(-)",-1,1)</f>
        <v>1</v>
      </c>
      <c r="K80" s="35" t="s">
        <v>34</v>
      </c>
      <c r="L80" s="35" t="s">
        <v>4</v>
      </c>
      <c r="M80" s="38"/>
      <c r="N80" s="46"/>
      <c r="O80" s="46"/>
      <c r="P80" s="47"/>
      <c r="Q80" s="46"/>
      <c r="R80" s="46"/>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9">
        <f>total_amount_ba($B$2,$D$2,D80,F80,J80,K80,M80)</f>
        <v>1130.01</v>
      </c>
      <c r="BB80" s="48">
        <f>BA80+SUM(N80:AZ80)</f>
        <v>1130.01</v>
      </c>
      <c r="BC80" s="50" t="str">
        <f>SpellNumber(L80,BB80)</f>
        <v>INR  One Thousand One Hundred &amp; Thirty  and Paise One Only</v>
      </c>
      <c r="IA80" s="21">
        <v>9.02</v>
      </c>
      <c r="IB80" s="21" t="s">
        <v>117</v>
      </c>
      <c r="ID80" s="21">
        <v>3</v>
      </c>
      <c r="IE80" s="22" t="s">
        <v>43</v>
      </c>
      <c r="IF80" s="22"/>
      <c r="IG80" s="22"/>
      <c r="IH80" s="22"/>
      <c r="II80" s="22"/>
    </row>
    <row r="81" spans="1:243" s="21" customFormat="1" ht="19.5" customHeight="1">
      <c r="A81" s="67">
        <v>10</v>
      </c>
      <c r="B81" s="66" t="s">
        <v>50</v>
      </c>
      <c r="C81" s="68"/>
      <c r="D81" s="60"/>
      <c r="E81" s="60"/>
      <c r="F81" s="60"/>
      <c r="G81" s="60"/>
      <c r="H81" s="60"/>
      <c r="I81" s="60"/>
      <c r="J81" s="60"/>
      <c r="K81" s="60"/>
      <c r="L81" s="60"/>
      <c r="M81" s="60"/>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IA81" s="21">
        <v>10</v>
      </c>
      <c r="IB81" s="21" t="s">
        <v>50</v>
      </c>
      <c r="IE81" s="22"/>
      <c r="IF81" s="22"/>
      <c r="IG81" s="22"/>
      <c r="IH81" s="22"/>
      <c r="II81" s="22"/>
    </row>
    <row r="82" spans="1:243" s="21" customFormat="1" ht="62.25" customHeight="1">
      <c r="A82" s="67">
        <v>10.01</v>
      </c>
      <c r="B82" s="66" t="s">
        <v>118</v>
      </c>
      <c r="C82" s="68"/>
      <c r="D82" s="69">
        <v>0.75</v>
      </c>
      <c r="E82" s="70" t="s">
        <v>45</v>
      </c>
      <c r="F82" s="69">
        <v>2222.45</v>
      </c>
      <c r="G82" s="41"/>
      <c r="H82" s="35"/>
      <c r="I82" s="36" t="s">
        <v>33</v>
      </c>
      <c r="J82" s="37">
        <f>IF(I82="Less(-)",-1,1)</f>
        <v>1</v>
      </c>
      <c r="K82" s="35" t="s">
        <v>34</v>
      </c>
      <c r="L82" s="35" t="s">
        <v>4</v>
      </c>
      <c r="M82" s="38"/>
      <c r="N82" s="46"/>
      <c r="O82" s="46"/>
      <c r="P82" s="47"/>
      <c r="Q82" s="46"/>
      <c r="R82" s="46"/>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9">
        <f>total_amount_ba($B$2,$D$2,D82,F82,J82,K82,M82)</f>
        <v>1666.84</v>
      </c>
      <c r="BB82" s="48">
        <f>BA82+SUM(N82:AZ82)</f>
        <v>1666.84</v>
      </c>
      <c r="BC82" s="50" t="str">
        <f>SpellNumber(L82,BB82)</f>
        <v>INR  One Thousand Six Hundred &amp; Sixty Six  and Paise Eighty Four Only</v>
      </c>
      <c r="IA82" s="21">
        <v>10.01</v>
      </c>
      <c r="IB82" s="21" t="s">
        <v>118</v>
      </c>
      <c r="ID82" s="21">
        <v>0.75</v>
      </c>
      <c r="IE82" s="22" t="s">
        <v>45</v>
      </c>
      <c r="IF82" s="22"/>
      <c r="IG82" s="22"/>
      <c r="IH82" s="22"/>
      <c r="II82" s="22"/>
    </row>
    <row r="83" spans="1:243" s="21" customFormat="1" ht="61.5" customHeight="1">
      <c r="A83" s="67">
        <v>10.02</v>
      </c>
      <c r="B83" s="66" t="s">
        <v>119</v>
      </c>
      <c r="C83" s="68"/>
      <c r="D83" s="69">
        <v>1.2</v>
      </c>
      <c r="E83" s="70" t="s">
        <v>43</v>
      </c>
      <c r="F83" s="69">
        <v>756.99</v>
      </c>
      <c r="G83" s="41"/>
      <c r="H83" s="35"/>
      <c r="I83" s="36" t="s">
        <v>33</v>
      </c>
      <c r="J83" s="37">
        <f>IF(I83="Less(-)",-1,1)</f>
        <v>1</v>
      </c>
      <c r="K83" s="35" t="s">
        <v>34</v>
      </c>
      <c r="L83" s="35" t="s">
        <v>4</v>
      </c>
      <c r="M83" s="38"/>
      <c r="N83" s="46"/>
      <c r="O83" s="46"/>
      <c r="P83" s="47"/>
      <c r="Q83" s="46"/>
      <c r="R83" s="46"/>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9">
        <f>total_amount_ba($B$2,$D$2,D83,F83,J83,K83,M83)</f>
        <v>908.39</v>
      </c>
      <c r="BB83" s="48">
        <f>BA83+SUM(N83:AZ83)</f>
        <v>908.39</v>
      </c>
      <c r="BC83" s="50" t="str">
        <f>SpellNumber(L83,BB83)</f>
        <v>INR  Nine Hundred &amp; Eight  and Paise Thirty Nine Only</v>
      </c>
      <c r="IA83" s="21">
        <v>10.02</v>
      </c>
      <c r="IB83" s="21" t="s">
        <v>119</v>
      </c>
      <c r="ID83" s="21">
        <v>1.2</v>
      </c>
      <c r="IE83" s="22" t="s">
        <v>43</v>
      </c>
      <c r="IF83" s="22"/>
      <c r="IG83" s="22"/>
      <c r="IH83" s="22"/>
      <c r="II83" s="22"/>
    </row>
    <row r="84" spans="1:243" s="21" customFormat="1" ht="60" customHeight="1">
      <c r="A84" s="67">
        <v>10.03</v>
      </c>
      <c r="B84" s="66" t="s">
        <v>120</v>
      </c>
      <c r="C84" s="68"/>
      <c r="D84" s="60"/>
      <c r="E84" s="60"/>
      <c r="F84" s="60"/>
      <c r="G84" s="60"/>
      <c r="H84" s="60"/>
      <c r="I84" s="60"/>
      <c r="J84" s="60"/>
      <c r="K84" s="60"/>
      <c r="L84" s="60"/>
      <c r="M84" s="60"/>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IA84" s="21">
        <v>10.03</v>
      </c>
      <c r="IB84" s="21" t="s">
        <v>120</v>
      </c>
      <c r="IE84" s="22"/>
      <c r="IF84" s="22"/>
      <c r="IG84" s="22"/>
      <c r="IH84" s="22"/>
      <c r="II84" s="22"/>
    </row>
    <row r="85" spans="1:243" s="21" customFormat="1" ht="32.25" customHeight="1">
      <c r="A85" s="67">
        <v>10.04</v>
      </c>
      <c r="B85" s="66" t="s">
        <v>121</v>
      </c>
      <c r="C85" s="68"/>
      <c r="D85" s="69">
        <v>0.15</v>
      </c>
      <c r="E85" s="70" t="s">
        <v>45</v>
      </c>
      <c r="F85" s="69">
        <v>1288.82</v>
      </c>
      <c r="G85" s="41"/>
      <c r="H85" s="35"/>
      <c r="I85" s="36" t="s">
        <v>33</v>
      </c>
      <c r="J85" s="37">
        <f>IF(I85="Less(-)",-1,1)</f>
        <v>1</v>
      </c>
      <c r="K85" s="35" t="s">
        <v>34</v>
      </c>
      <c r="L85" s="35" t="s">
        <v>4</v>
      </c>
      <c r="M85" s="38"/>
      <c r="N85" s="46"/>
      <c r="O85" s="46"/>
      <c r="P85" s="47"/>
      <c r="Q85" s="46"/>
      <c r="R85" s="46"/>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9">
        <f>total_amount_ba($B$2,$D$2,D85,F85,J85,K85,M85)</f>
        <v>193.32</v>
      </c>
      <c r="BB85" s="48">
        <f>BA85+SUM(N85:AZ85)</f>
        <v>193.32</v>
      </c>
      <c r="BC85" s="50" t="str">
        <f>SpellNumber(L85,BB85)</f>
        <v>INR  One Hundred &amp; Ninety Three  and Paise Thirty Two Only</v>
      </c>
      <c r="IA85" s="21">
        <v>10.04</v>
      </c>
      <c r="IB85" s="21" t="s">
        <v>121</v>
      </c>
      <c r="ID85" s="21">
        <v>0.15</v>
      </c>
      <c r="IE85" s="22" t="s">
        <v>45</v>
      </c>
      <c r="IF85" s="22"/>
      <c r="IG85" s="22"/>
      <c r="IH85" s="22"/>
      <c r="II85" s="22"/>
    </row>
    <row r="86" spans="1:243" s="21" customFormat="1" ht="65.25" customHeight="1">
      <c r="A86" s="67">
        <v>10.05</v>
      </c>
      <c r="B86" s="66" t="s">
        <v>122</v>
      </c>
      <c r="C86" s="68"/>
      <c r="D86" s="60"/>
      <c r="E86" s="60"/>
      <c r="F86" s="60"/>
      <c r="G86" s="60"/>
      <c r="H86" s="60"/>
      <c r="I86" s="60"/>
      <c r="J86" s="60"/>
      <c r="K86" s="60"/>
      <c r="L86" s="60"/>
      <c r="M86" s="60"/>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IA86" s="21">
        <v>10.05</v>
      </c>
      <c r="IB86" s="21" t="s">
        <v>122</v>
      </c>
      <c r="IE86" s="22"/>
      <c r="IF86" s="22"/>
      <c r="IG86" s="22"/>
      <c r="IH86" s="22"/>
      <c r="II86" s="22"/>
    </row>
    <row r="87" spans="1:243" s="21" customFormat="1" ht="32.25" customHeight="1">
      <c r="A87" s="67">
        <v>10.06</v>
      </c>
      <c r="B87" s="66" t="s">
        <v>123</v>
      </c>
      <c r="C87" s="68"/>
      <c r="D87" s="69">
        <v>1</v>
      </c>
      <c r="E87" s="70" t="s">
        <v>147</v>
      </c>
      <c r="F87" s="69">
        <v>240.68</v>
      </c>
      <c r="G87" s="41"/>
      <c r="H87" s="35"/>
      <c r="I87" s="36" t="s">
        <v>33</v>
      </c>
      <c r="J87" s="37">
        <f>IF(I87="Less(-)",-1,1)</f>
        <v>1</v>
      </c>
      <c r="K87" s="35" t="s">
        <v>34</v>
      </c>
      <c r="L87" s="35" t="s">
        <v>4</v>
      </c>
      <c r="M87" s="38"/>
      <c r="N87" s="46"/>
      <c r="O87" s="46"/>
      <c r="P87" s="47"/>
      <c r="Q87" s="46"/>
      <c r="R87" s="46"/>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9">
        <f>total_amount_ba($B$2,$D$2,D87,F87,J87,K87,M87)</f>
        <v>240.68</v>
      </c>
      <c r="BB87" s="48">
        <f>BA87+SUM(N87:AZ87)</f>
        <v>240.68</v>
      </c>
      <c r="BC87" s="50" t="str">
        <f>SpellNumber(L87,BB87)</f>
        <v>INR  Two Hundred &amp; Forty  and Paise Sixty Eight Only</v>
      </c>
      <c r="IA87" s="21">
        <v>10.06</v>
      </c>
      <c r="IB87" s="21" t="s">
        <v>123</v>
      </c>
      <c r="ID87" s="21">
        <v>1</v>
      </c>
      <c r="IE87" s="22" t="s">
        <v>147</v>
      </c>
      <c r="IF87" s="22"/>
      <c r="IG87" s="22"/>
      <c r="IH87" s="22"/>
      <c r="II87" s="22"/>
    </row>
    <row r="88" spans="1:243" s="21" customFormat="1" ht="48" customHeight="1">
      <c r="A88" s="67">
        <v>10.07</v>
      </c>
      <c r="B88" s="66" t="s">
        <v>124</v>
      </c>
      <c r="C88" s="68"/>
      <c r="D88" s="60"/>
      <c r="E88" s="60"/>
      <c r="F88" s="60"/>
      <c r="G88" s="60"/>
      <c r="H88" s="60"/>
      <c r="I88" s="60"/>
      <c r="J88" s="60"/>
      <c r="K88" s="60"/>
      <c r="L88" s="60"/>
      <c r="M88" s="60"/>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IA88" s="21">
        <v>10.07</v>
      </c>
      <c r="IB88" s="21" t="s">
        <v>124</v>
      </c>
      <c r="IE88" s="22"/>
      <c r="IF88" s="22"/>
      <c r="IG88" s="22"/>
      <c r="IH88" s="22"/>
      <c r="II88" s="22"/>
    </row>
    <row r="89" spans="1:243" s="21" customFormat="1" ht="32.25" customHeight="1">
      <c r="A89" s="67">
        <v>10.8</v>
      </c>
      <c r="B89" s="66" t="s">
        <v>125</v>
      </c>
      <c r="C89" s="68"/>
      <c r="D89" s="69">
        <v>1</v>
      </c>
      <c r="E89" s="70" t="s">
        <v>149</v>
      </c>
      <c r="F89" s="72">
        <v>1.1</v>
      </c>
      <c r="G89" s="41"/>
      <c r="H89" s="35"/>
      <c r="I89" s="36" t="s">
        <v>33</v>
      </c>
      <c r="J89" s="37">
        <f>IF(I89="Less(-)",-1,1)</f>
        <v>1</v>
      </c>
      <c r="K89" s="35" t="s">
        <v>34</v>
      </c>
      <c r="L89" s="35" t="s">
        <v>4</v>
      </c>
      <c r="M89" s="38"/>
      <c r="N89" s="46"/>
      <c r="O89" s="46"/>
      <c r="P89" s="47"/>
      <c r="Q89" s="46"/>
      <c r="R89" s="46"/>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9">
        <f>total_amount_ba($B$2,$D$2,D89,F89,J89,K89,M89)</f>
        <v>1.1</v>
      </c>
      <c r="BB89" s="48">
        <f>BA89+SUM(N89:AZ89)</f>
        <v>1.1</v>
      </c>
      <c r="BC89" s="50" t="str">
        <f>SpellNumber(L89,BB89)</f>
        <v>INR  One and Paise Ten Only</v>
      </c>
      <c r="IA89" s="21">
        <v>10.8</v>
      </c>
      <c r="IB89" s="21" t="s">
        <v>125</v>
      </c>
      <c r="ID89" s="21">
        <v>1</v>
      </c>
      <c r="IE89" s="22" t="s">
        <v>149</v>
      </c>
      <c r="IF89" s="22"/>
      <c r="IG89" s="22"/>
      <c r="IH89" s="22"/>
      <c r="II89" s="22"/>
    </row>
    <row r="90" spans="1:243" s="21" customFormat="1" ht="32.25" customHeight="1">
      <c r="A90" s="67">
        <v>11</v>
      </c>
      <c r="B90" s="66" t="s">
        <v>126</v>
      </c>
      <c r="C90" s="68"/>
      <c r="D90" s="60"/>
      <c r="E90" s="60"/>
      <c r="F90" s="60"/>
      <c r="G90" s="60"/>
      <c r="H90" s="60"/>
      <c r="I90" s="60"/>
      <c r="J90" s="60"/>
      <c r="K90" s="60"/>
      <c r="L90" s="60"/>
      <c r="M90" s="60"/>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IA90" s="21">
        <v>11</v>
      </c>
      <c r="IB90" s="21" t="s">
        <v>126</v>
      </c>
      <c r="IE90" s="22"/>
      <c r="IF90" s="22"/>
      <c r="IG90" s="22"/>
      <c r="IH90" s="22"/>
      <c r="II90" s="22"/>
    </row>
    <row r="91" spans="1:243" s="21" customFormat="1" ht="32.25" customHeight="1">
      <c r="A91" s="67">
        <v>11.01</v>
      </c>
      <c r="B91" s="66" t="s">
        <v>127</v>
      </c>
      <c r="C91" s="68"/>
      <c r="D91" s="60"/>
      <c r="E91" s="60"/>
      <c r="F91" s="60"/>
      <c r="G91" s="60"/>
      <c r="H91" s="60"/>
      <c r="I91" s="60"/>
      <c r="J91" s="60"/>
      <c r="K91" s="60"/>
      <c r="L91" s="60"/>
      <c r="M91" s="60"/>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IA91" s="21">
        <v>11.01</v>
      </c>
      <c r="IB91" s="21" t="s">
        <v>127</v>
      </c>
      <c r="IE91" s="22"/>
      <c r="IF91" s="22"/>
      <c r="IG91" s="22"/>
      <c r="IH91" s="22"/>
      <c r="II91" s="22"/>
    </row>
    <row r="92" spans="1:243" s="21" customFormat="1" ht="32.25" customHeight="1">
      <c r="A92" s="67">
        <v>11.02</v>
      </c>
      <c r="B92" s="66" t="s">
        <v>128</v>
      </c>
      <c r="C92" s="68"/>
      <c r="D92" s="69">
        <v>3</v>
      </c>
      <c r="E92" s="70" t="s">
        <v>147</v>
      </c>
      <c r="F92" s="69">
        <v>286.94</v>
      </c>
      <c r="G92" s="41"/>
      <c r="H92" s="35"/>
      <c r="I92" s="36" t="s">
        <v>33</v>
      </c>
      <c r="J92" s="37">
        <f>IF(I92="Less(-)",-1,1)</f>
        <v>1</v>
      </c>
      <c r="K92" s="35" t="s">
        <v>34</v>
      </c>
      <c r="L92" s="35" t="s">
        <v>4</v>
      </c>
      <c r="M92" s="38"/>
      <c r="N92" s="46"/>
      <c r="O92" s="46"/>
      <c r="P92" s="47"/>
      <c r="Q92" s="46"/>
      <c r="R92" s="46"/>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9">
        <f>total_amount_ba($B$2,$D$2,D92,F92,J92,K92,M92)</f>
        <v>860.82</v>
      </c>
      <c r="BB92" s="48">
        <f>BA92+SUM(N92:AZ92)</f>
        <v>860.82</v>
      </c>
      <c r="BC92" s="50" t="str">
        <f>SpellNumber(L92,BB92)</f>
        <v>INR  Eight Hundred &amp; Sixty  and Paise Eighty Two Only</v>
      </c>
      <c r="IA92" s="21">
        <v>11.02</v>
      </c>
      <c r="IB92" s="21" t="s">
        <v>128</v>
      </c>
      <c r="ID92" s="21">
        <v>3</v>
      </c>
      <c r="IE92" s="22" t="s">
        <v>147</v>
      </c>
      <c r="IF92" s="22"/>
      <c r="IG92" s="22"/>
      <c r="IH92" s="22"/>
      <c r="II92" s="22"/>
    </row>
    <row r="93" spans="1:243" s="21" customFormat="1" ht="17.25" customHeight="1">
      <c r="A93" s="67">
        <v>12</v>
      </c>
      <c r="B93" s="66" t="s">
        <v>129</v>
      </c>
      <c r="C93" s="68"/>
      <c r="D93" s="60"/>
      <c r="E93" s="60"/>
      <c r="F93" s="60"/>
      <c r="G93" s="60"/>
      <c r="H93" s="60"/>
      <c r="I93" s="60"/>
      <c r="J93" s="60"/>
      <c r="K93" s="60"/>
      <c r="L93" s="60"/>
      <c r="M93" s="60"/>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IA93" s="21">
        <v>12</v>
      </c>
      <c r="IB93" s="21" t="s">
        <v>129</v>
      </c>
      <c r="IE93" s="22"/>
      <c r="IF93" s="22"/>
      <c r="IG93" s="22"/>
      <c r="IH93" s="22"/>
      <c r="II93" s="22"/>
    </row>
    <row r="94" spans="1:243" s="21" customFormat="1" ht="79.5" customHeight="1">
      <c r="A94" s="67">
        <v>12.01</v>
      </c>
      <c r="B94" s="66" t="s">
        <v>130</v>
      </c>
      <c r="C94" s="68"/>
      <c r="D94" s="60"/>
      <c r="E94" s="60"/>
      <c r="F94" s="60"/>
      <c r="G94" s="60"/>
      <c r="H94" s="60"/>
      <c r="I94" s="60"/>
      <c r="J94" s="60"/>
      <c r="K94" s="60"/>
      <c r="L94" s="60"/>
      <c r="M94" s="60"/>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IA94" s="21">
        <v>12.01</v>
      </c>
      <c r="IB94" s="21" t="s">
        <v>130</v>
      </c>
      <c r="IE94" s="22"/>
      <c r="IF94" s="22"/>
      <c r="IG94" s="22"/>
      <c r="IH94" s="22"/>
      <c r="II94" s="22"/>
    </row>
    <row r="95" spans="1:243" s="21" customFormat="1" ht="32.25" customHeight="1">
      <c r="A95" s="67">
        <v>12.02</v>
      </c>
      <c r="B95" s="66" t="s">
        <v>131</v>
      </c>
      <c r="C95" s="68"/>
      <c r="D95" s="69">
        <v>65</v>
      </c>
      <c r="E95" s="70" t="s">
        <v>146</v>
      </c>
      <c r="F95" s="69">
        <v>661.51</v>
      </c>
      <c r="G95" s="41"/>
      <c r="H95" s="35"/>
      <c r="I95" s="36" t="s">
        <v>33</v>
      </c>
      <c r="J95" s="37">
        <f>IF(I95="Less(-)",-1,1)</f>
        <v>1</v>
      </c>
      <c r="K95" s="35" t="s">
        <v>34</v>
      </c>
      <c r="L95" s="35" t="s">
        <v>4</v>
      </c>
      <c r="M95" s="38"/>
      <c r="N95" s="46"/>
      <c r="O95" s="46"/>
      <c r="P95" s="47"/>
      <c r="Q95" s="46"/>
      <c r="R95" s="46"/>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9">
        <f>total_amount_ba($B$2,$D$2,D95,F95,J95,K95,M95)</f>
        <v>42998.15</v>
      </c>
      <c r="BB95" s="48">
        <f>BA95+SUM(N95:AZ95)</f>
        <v>42998.15</v>
      </c>
      <c r="BC95" s="50" t="str">
        <f>SpellNumber(L95,BB95)</f>
        <v>INR  Forty Two Thousand Nine Hundred &amp; Ninety Eight  and Paise Fifteen Only</v>
      </c>
      <c r="IA95" s="21">
        <v>12.02</v>
      </c>
      <c r="IB95" s="21" t="s">
        <v>131</v>
      </c>
      <c r="ID95" s="21">
        <v>65</v>
      </c>
      <c r="IE95" s="22" t="s">
        <v>146</v>
      </c>
      <c r="IF95" s="22"/>
      <c r="IG95" s="22"/>
      <c r="IH95" s="22"/>
      <c r="II95" s="22"/>
    </row>
    <row r="96" spans="1:243" s="21" customFormat="1" ht="80.25" customHeight="1">
      <c r="A96" s="67">
        <v>12.03</v>
      </c>
      <c r="B96" s="66" t="s">
        <v>132</v>
      </c>
      <c r="C96" s="68"/>
      <c r="D96" s="60"/>
      <c r="E96" s="60"/>
      <c r="F96" s="60"/>
      <c r="G96" s="60"/>
      <c r="H96" s="60"/>
      <c r="I96" s="60"/>
      <c r="J96" s="60"/>
      <c r="K96" s="60"/>
      <c r="L96" s="60"/>
      <c r="M96" s="60"/>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IA96" s="21">
        <v>12.03</v>
      </c>
      <c r="IB96" s="21" t="s">
        <v>132</v>
      </c>
      <c r="IE96" s="22"/>
      <c r="IF96" s="22"/>
      <c r="IG96" s="22"/>
      <c r="IH96" s="22"/>
      <c r="II96" s="22"/>
    </row>
    <row r="97" spans="1:243" s="21" customFormat="1" ht="32.25" customHeight="1">
      <c r="A97" s="67">
        <v>12.04</v>
      </c>
      <c r="B97" s="66" t="s">
        <v>133</v>
      </c>
      <c r="C97" s="68"/>
      <c r="D97" s="69">
        <v>3</v>
      </c>
      <c r="E97" s="70" t="s">
        <v>147</v>
      </c>
      <c r="F97" s="69">
        <v>4567.37</v>
      </c>
      <c r="G97" s="41"/>
      <c r="H97" s="35"/>
      <c r="I97" s="36" t="s">
        <v>33</v>
      </c>
      <c r="J97" s="37">
        <f>IF(I97="Less(-)",-1,1)</f>
        <v>1</v>
      </c>
      <c r="K97" s="35" t="s">
        <v>34</v>
      </c>
      <c r="L97" s="35" t="s">
        <v>4</v>
      </c>
      <c r="M97" s="38"/>
      <c r="N97" s="46"/>
      <c r="O97" s="46"/>
      <c r="P97" s="47"/>
      <c r="Q97" s="46"/>
      <c r="R97" s="46"/>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9">
        <f>total_amount_ba($B$2,$D$2,D97,F97,J97,K97,M97)</f>
        <v>13702.11</v>
      </c>
      <c r="BB97" s="48">
        <f>BA97+SUM(N97:AZ97)</f>
        <v>13702.11</v>
      </c>
      <c r="BC97" s="50" t="str">
        <f>SpellNumber(L97,BB97)</f>
        <v>INR  Thirteen Thousand Seven Hundred &amp; Two  and Paise Eleven Only</v>
      </c>
      <c r="IA97" s="21">
        <v>12.04</v>
      </c>
      <c r="IB97" s="21" t="s">
        <v>133</v>
      </c>
      <c r="ID97" s="21">
        <v>3</v>
      </c>
      <c r="IE97" s="22" t="s">
        <v>147</v>
      </c>
      <c r="IF97" s="22"/>
      <c r="IG97" s="22"/>
      <c r="IH97" s="22"/>
      <c r="II97" s="22"/>
    </row>
    <row r="98" spans="1:243" s="21" customFormat="1" ht="79.5" customHeight="1">
      <c r="A98" s="67">
        <v>12.05</v>
      </c>
      <c r="B98" s="66" t="s">
        <v>134</v>
      </c>
      <c r="C98" s="68"/>
      <c r="D98" s="60"/>
      <c r="E98" s="60"/>
      <c r="F98" s="60"/>
      <c r="G98" s="60"/>
      <c r="H98" s="60"/>
      <c r="I98" s="60"/>
      <c r="J98" s="60"/>
      <c r="K98" s="60"/>
      <c r="L98" s="60"/>
      <c r="M98" s="60"/>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IA98" s="21">
        <v>12.05</v>
      </c>
      <c r="IB98" s="21" t="s">
        <v>134</v>
      </c>
      <c r="IE98" s="22"/>
      <c r="IF98" s="22"/>
      <c r="IG98" s="22"/>
      <c r="IH98" s="22"/>
      <c r="II98" s="22"/>
    </row>
    <row r="99" spans="1:243" s="21" customFormat="1" ht="32.25" customHeight="1">
      <c r="A99" s="67">
        <v>12.06</v>
      </c>
      <c r="B99" s="66" t="s">
        <v>133</v>
      </c>
      <c r="C99" s="68"/>
      <c r="D99" s="69">
        <v>3</v>
      </c>
      <c r="E99" s="70" t="s">
        <v>147</v>
      </c>
      <c r="F99" s="69">
        <v>8635.82</v>
      </c>
      <c r="G99" s="41"/>
      <c r="H99" s="35"/>
      <c r="I99" s="36" t="s">
        <v>33</v>
      </c>
      <c r="J99" s="37">
        <f>IF(I99="Less(-)",-1,1)</f>
        <v>1</v>
      </c>
      <c r="K99" s="35" t="s">
        <v>34</v>
      </c>
      <c r="L99" s="35" t="s">
        <v>4</v>
      </c>
      <c r="M99" s="38"/>
      <c r="N99" s="46"/>
      <c r="O99" s="46"/>
      <c r="P99" s="47"/>
      <c r="Q99" s="46"/>
      <c r="R99" s="46"/>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9">
        <f>total_amount_ba($B$2,$D$2,D99,F99,J99,K99,M99)</f>
        <v>25907.46</v>
      </c>
      <c r="BB99" s="48">
        <f>BA99+SUM(N99:AZ99)</f>
        <v>25907.46</v>
      </c>
      <c r="BC99" s="50" t="str">
        <f>SpellNumber(L99,BB99)</f>
        <v>INR  Twenty Five Thousand Nine Hundred &amp; Seven  and Paise Forty Six Only</v>
      </c>
      <c r="IA99" s="21">
        <v>12.06</v>
      </c>
      <c r="IB99" s="21" t="s">
        <v>133</v>
      </c>
      <c r="ID99" s="21">
        <v>3</v>
      </c>
      <c r="IE99" s="22" t="s">
        <v>147</v>
      </c>
      <c r="IF99" s="22"/>
      <c r="IG99" s="22"/>
      <c r="IH99" s="22"/>
      <c r="II99" s="22"/>
    </row>
    <row r="100" spans="1:243" s="21" customFormat="1" ht="18" customHeight="1">
      <c r="A100" s="67">
        <v>13</v>
      </c>
      <c r="B100" s="66" t="s">
        <v>135</v>
      </c>
      <c r="C100" s="68"/>
      <c r="D100" s="60"/>
      <c r="E100" s="60"/>
      <c r="F100" s="60"/>
      <c r="G100" s="60"/>
      <c r="H100" s="60"/>
      <c r="I100" s="60"/>
      <c r="J100" s="60"/>
      <c r="K100" s="60"/>
      <c r="L100" s="60"/>
      <c r="M100" s="60"/>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IA100" s="21">
        <v>13</v>
      </c>
      <c r="IB100" s="21" t="s">
        <v>135</v>
      </c>
      <c r="IE100" s="22"/>
      <c r="IF100" s="22"/>
      <c r="IG100" s="22"/>
      <c r="IH100" s="22"/>
      <c r="II100" s="22"/>
    </row>
    <row r="101" spans="1:243" s="21" customFormat="1" ht="234" customHeight="1">
      <c r="A101" s="67">
        <v>13.01</v>
      </c>
      <c r="B101" s="66" t="s">
        <v>136</v>
      </c>
      <c r="C101" s="68"/>
      <c r="D101" s="60"/>
      <c r="E101" s="60"/>
      <c r="F101" s="60"/>
      <c r="G101" s="60"/>
      <c r="H101" s="60"/>
      <c r="I101" s="60"/>
      <c r="J101" s="60"/>
      <c r="K101" s="60"/>
      <c r="L101" s="60"/>
      <c r="M101" s="60"/>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IA101" s="21">
        <v>13.01</v>
      </c>
      <c r="IB101" s="21" t="s">
        <v>136</v>
      </c>
      <c r="IE101" s="22"/>
      <c r="IF101" s="22"/>
      <c r="IG101" s="22"/>
      <c r="IH101" s="22"/>
      <c r="II101" s="22"/>
    </row>
    <row r="102" spans="1:243" s="21" customFormat="1" ht="16.5" customHeight="1">
      <c r="A102" s="67">
        <v>13.02</v>
      </c>
      <c r="B102" s="66" t="s">
        <v>137</v>
      </c>
      <c r="C102" s="68"/>
      <c r="D102" s="60"/>
      <c r="E102" s="60"/>
      <c r="F102" s="60"/>
      <c r="G102" s="60"/>
      <c r="H102" s="60"/>
      <c r="I102" s="60"/>
      <c r="J102" s="60"/>
      <c r="K102" s="60"/>
      <c r="L102" s="60"/>
      <c r="M102" s="60"/>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IA102" s="21">
        <v>13.02</v>
      </c>
      <c r="IB102" s="21" t="s">
        <v>137</v>
      </c>
      <c r="IE102" s="22"/>
      <c r="IF102" s="22"/>
      <c r="IG102" s="22"/>
      <c r="IH102" s="22"/>
      <c r="II102" s="22"/>
    </row>
    <row r="103" spans="1:243" s="21" customFormat="1" ht="32.25" customHeight="1">
      <c r="A103" s="67">
        <v>13.03</v>
      </c>
      <c r="B103" s="66" t="s">
        <v>138</v>
      </c>
      <c r="C103" s="68"/>
      <c r="D103" s="69">
        <v>55</v>
      </c>
      <c r="E103" s="70" t="s">
        <v>148</v>
      </c>
      <c r="F103" s="69">
        <v>400.09</v>
      </c>
      <c r="G103" s="41"/>
      <c r="H103" s="35"/>
      <c r="I103" s="36" t="s">
        <v>33</v>
      </c>
      <c r="J103" s="37">
        <f>IF(I103="Less(-)",-1,1)</f>
        <v>1</v>
      </c>
      <c r="K103" s="35" t="s">
        <v>34</v>
      </c>
      <c r="L103" s="35" t="s">
        <v>4</v>
      </c>
      <c r="M103" s="38"/>
      <c r="N103" s="46"/>
      <c r="O103" s="46"/>
      <c r="P103" s="47"/>
      <c r="Q103" s="46"/>
      <c r="R103" s="46"/>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9">
        <f>total_amount_ba($B$2,$D$2,D103,F103,J103,K103,M103)</f>
        <v>22004.95</v>
      </c>
      <c r="BB103" s="48">
        <f>BA103+SUM(N103:AZ103)</f>
        <v>22004.95</v>
      </c>
      <c r="BC103" s="50" t="str">
        <f>SpellNumber(L103,BB103)</f>
        <v>INR  Twenty Two Thousand  &amp;Four  and Paise Ninety Five Only</v>
      </c>
      <c r="IA103" s="21">
        <v>13.03</v>
      </c>
      <c r="IB103" s="21" t="s">
        <v>138</v>
      </c>
      <c r="ID103" s="21">
        <v>55</v>
      </c>
      <c r="IE103" s="22" t="s">
        <v>148</v>
      </c>
      <c r="IF103" s="22"/>
      <c r="IG103" s="22"/>
      <c r="IH103" s="22"/>
      <c r="II103" s="22"/>
    </row>
    <row r="104" spans="1:243" s="21" customFormat="1" ht="96" customHeight="1">
      <c r="A104" s="67">
        <v>13.04</v>
      </c>
      <c r="B104" s="66" t="s">
        <v>139</v>
      </c>
      <c r="C104" s="68"/>
      <c r="D104" s="60"/>
      <c r="E104" s="60"/>
      <c r="F104" s="60"/>
      <c r="G104" s="60"/>
      <c r="H104" s="60"/>
      <c r="I104" s="60"/>
      <c r="J104" s="60"/>
      <c r="K104" s="60"/>
      <c r="L104" s="60"/>
      <c r="M104" s="60"/>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IA104" s="21">
        <v>13.04</v>
      </c>
      <c r="IB104" s="21" t="s">
        <v>139</v>
      </c>
      <c r="IE104" s="22"/>
      <c r="IF104" s="22"/>
      <c r="IG104" s="22"/>
      <c r="IH104" s="22"/>
      <c r="II104" s="22"/>
    </row>
    <row r="105" spans="1:243" s="21" customFormat="1" ht="32.25" customHeight="1">
      <c r="A105" s="67">
        <v>13.05</v>
      </c>
      <c r="B105" s="66" t="s">
        <v>138</v>
      </c>
      <c r="C105" s="68"/>
      <c r="D105" s="69">
        <v>20</v>
      </c>
      <c r="E105" s="70" t="s">
        <v>148</v>
      </c>
      <c r="F105" s="69">
        <v>479.04</v>
      </c>
      <c r="G105" s="41"/>
      <c r="H105" s="35"/>
      <c r="I105" s="36" t="s">
        <v>33</v>
      </c>
      <c r="J105" s="37">
        <f>IF(I105="Less(-)",-1,1)</f>
        <v>1</v>
      </c>
      <c r="K105" s="35" t="s">
        <v>34</v>
      </c>
      <c r="L105" s="35" t="s">
        <v>4</v>
      </c>
      <c r="M105" s="38"/>
      <c r="N105" s="46"/>
      <c r="O105" s="46"/>
      <c r="P105" s="47"/>
      <c r="Q105" s="46"/>
      <c r="R105" s="46"/>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9">
        <f>total_amount_ba($B$2,$D$2,D105,F105,J105,K105,M105)</f>
        <v>9580.8</v>
      </c>
      <c r="BB105" s="48">
        <f>BA105+SUM(N105:AZ105)</f>
        <v>9580.8</v>
      </c>
      <c r="BC105" s="50" t="str">
        <f>SpellNumber(L105,BB105)</f>
        <v>INR  Nine Thousand Five Hundred &amp; Eighty  and Paise Eighty Only</v>
      </c>
      <c r="IA105" s="21">
        <v>13.05</v>
      </c>
      <c r="IB105" s="21" t="s">
        <v>138</v>
      </c>
      <c r="ID105" s="21">
        <v>20</v>
      </c>
      <c r="IE105" s="22" t="s">
        <v>148</v>
      </c>
      <c r="IF105" s="22"/>
      <c r="IG105" s="22"/>
      <c r="IH105" s="22"/>
      <c r="II105" s="22"/>
    </row>
    <row r="106" spans="1:243" s="21" customFormat="1" ht="90" customHeight="1">
      <c r="A106" s="67">
        <v>13.06</v>
      </c>
      <c r="B106" s="66" t="s">
        <v>140</v>
      </c>
      <c r="C106" s="68"/>
      <c r="D106" s="60"/>
      <c r="E106" s="60"/>
      <c r="F106" s="60"/>
      <c r="G106" s="60"/>
      <c r="H106" s="60"/>
      <c r="I106" s="60"/>
      <c r="J106" s="60"/>
      <c r="K106" s="60"/>
      <c r="L106" s="60"/>
      <c r="M106" s="60"/>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IA106" s="21">
        <v>13.06</v>
      </c>
      <c r="IB106" s="21" t="s">
        <v>140</v>
      </c>
      <c r="IE106" s="22"/>
      <c r="IF106" s="22"/>
      <c r="IG106" s="22"/>
      <c r="IH106" s="22"/>
      <c r="II106" s="22"/>
    </row>
    <row r="107" spans="1:243" s="21" customFormat="1" ht="32.25" customHeight="1">
      <c r="A107" s="67">
        <v>13.07</v>
      </c>
      <c r="B107" s="66" t="s">
        <v>141</v>
      </c>
      <c r="C107" s="68"/>
      <c r="D107" s="69">
        <v>1.75</v>
      </c>
      <c r="E107" s="70" t="s">
        <v>43</v>
      </c>
      <c r="F107" s="69">
        <v>1136.69</v>
      </c>
      <c r="G107" s="41"/>
      <c r="H107" s="35"/>
      <c r="I107" s="36" t="s">
        <v>33</v>
      </c>
      <c r="J107" s="37">
        <f>IF(I107="Less(-)",-1,1)</f>
        <v>1</v>
      </c>
      <c r="K107" s="35" t="s">
        <v>34</v>
      </c>
      <c r="L107" s="35" t="s">
        <v>4</v>
      </c>
      <c r="M107" s="38"/>
      <c r="N107" s="46"/>
      <c r="O107" s="46"/>
      <c r="P107" s="47"/>
      <c r="Q107" s="46"/>
      <c r="R107" s="46"/>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9">
        <f>total_amount_ba($B$2,$D$2,D107,F107,J107,K107,M107)</f>
        <v>1989.21</v>
      </c>
      <c r="BB107" s="48">
        <f>BA107+SUM(N107:AZ107)</f>
        <v>1989.21</v>
      </c>
      <c r="BC107" s="50" t="str">
        <f>SpellNumber(L107,BB107)</f>
        <v>INR  One Thousand Nine Hundred &amp; Eighty Nine  and Paise Twenty One Only</v>
      </c>
      <c r="IA107" s="21">
        <v>13.07</v>
      </c>
      <c r="IB107" s="21" t="s">
        <v>141</v>
      </c>
      <c r="ID107" s="21">
        <v>1.75</v>
      </c>
      <c r="IE107" s="22" t="s">
        <v>43</v>
      </c>
      <c r="IF107" s="22"/>
      <c r="IG107" s="22"/>
      <c r="IH107" s="22"/>
      <c r="II107" s="22"/>
    </row>
    <row r="108" spans="1:243" s="21" customFormat="1" ht="16.5" customHeight="1">
      <c r="A108" s="67">
        <v>14</v>
      </c>
      <c r="B108" s="66" t="s">
        <v>51</v>
      </c>
      <c r="C108" s="68"/>
      <c r="D108" s="60"/>
      <c r="E108" s="60"/>
      <c r="F108" s="60"/>
      <c r="G108" s="60"/>
      <c r="H108" s="60"/>
      <c r="I108" s="60"/>
      <c r="J108" s="60"/>
      <c r="K108" s="60"/>
      <c r="L108" s="60"/>
      <c r="M108" s="60"/>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IA108" s="21">
        <v>14</v>
      </c>
      <c r="IB108" s="21" t="s">
        <v>51</v>
      </c>
      <c r="IE108" s="22"/>
      <c r="IF108" s="22"/>
      <c r="IG108" s="22"/>
      <c r="IH108" s="22"/>
      <c r="II108" s="22"/>
    </row>
    <row r="109" spans="1:243" s="21" customFormat="1" ht="60.75" customHeight="1">
      <c r="A109" s="67">
        <v>14.01</v>
      </c>
      <c r="B109" s="66" t="s">
        <v>142</v>
      </c>
      <c r="C109" s="68"/>
      <c r="D109" s="69">
        <v>6.5</v>
      </c>
      <c r="E109" s="70" t="s">
        <v>150</v>
      </c>
      <c r="F109" s="69">
        <v>4942.04</v>
      </c>
      <c r="G109" s="41"/>
      <c r="H109" s="35"/>
      <c r="I109" s="36" t="s">
        <v>33</v>
      </c>
      <c r="J109" s="37">
        <f>IF(I109="Less(-)",-1,1)</f>
        <v>1</v>
      </c>
      <c r="K109" s="35" t="s">
        <v>34</v>
      </c>
      <c r="L109" s="35" t="s">
        <v>4</v>
      </c>
      <c r="M109" s="38"/>
      <c r="N109" s="46"/>
      <c r="O109" s="46"/>
      <c r="P109" s="47"/>
      <c r="Q109" s="46"/>
      <c r="R109" s="46"/>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9">
        <f>total_amount_ba($B$2,$D$2,D109,F109,J109,K109,M109)</f>
        <v>32123.26</v>
      </c>
      <c r="BB109" s="48">
        <f>BA109+SUM(N109:AZ109)</f>
        <v>32123.26</v>
      </c>
      <c r="BC109" s="50" t="str">
        <f>SpellNumber(L109,BB109)</f>
        <v>INR  Thirty Two Thousand One Hundred &amp; Twenty Three  and Paise Twenty Six Only</v>
      </c>
      <c r="IA109" s="21">
        <v>14.01</v>
      </c>
      <c r="IB109" s="65" t="s">
        <v>142</v>
      </c>
      <c r="ID109" s="21">
        <v>6.5</v>
      </c>
      <c r="IE109" s="22" t="s">
        <v>150</v>
      </c>
      <c r="IF109" s="22"/>
      <c r="IG109" s="22"/>
      <c r="IH109" s="22"/>
      <c r="II109" s="22"/>
    </row>
    <row r="110" spans="1:243" s="21" customFormat="1" ht="93.75" customHeight="1">
      <c r="A110" s="67">
        <v>14.02</v>
      </c>
      <c r="B110" s="66" t="s">
        <v>143</v>
      </c>
      <c r="C110" s="68"/>
      <c r="D110" s="69">
        <v>1.85</v>
      </c>
      <c r="E110" s="70" t="s">
        <v>151</v>
      </c>
      <c r="F110" s="69">
        <v>1945.33</v>
      </c>
      <c r="G110" s="41"/>
      <c r="H110" s="35"/>
      <c r="I110" s="36" t="s">
        <v>33</v>
      </c>
      <c r="J110" s="37">
        <f>IF(I110="Less(-)",-1,1)</f>
        <v>1</v>
      </c>
      <c r="K110" s="35" t="s">
        <v>34</v>
      </c>
      <c r="L110" s="35" t="s">
        <v>4</v>
      </c>
      <c r="M110" s="38"/>
      <c r="N110" s="46"/>
      <c r="O110" s="46"/>
      <c r="P110" s="47"/>
      <c r="Q110" s="46"/>
      <c r="R110" s="46"/>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9">
        <f>total_amount_ba($B$2,$D$2,D110,F110,J110,K110,M110)</f>
        <v>3598.86</v>
      </c>
      <c r="BB110" s="48">
        <f>BA110+SUM(N110:AZ110)</f>
        <v>3598.86</v>
      </c>
      <c r="BC110" s="50" t="str">
        <f>SpellNumber(L110,BB110)</f>
        <v>INR  Three Thousand Five Hundred &amp; Ninety Eight  and Paise Eighty Six Only</v>
      </c>
      <c r="IA110" s="21">
        <v>14.02</v>
      </c>
      <c r="IB110" s="65" t="s">
        <v>143</v>
      </c>
      <c r="ID110" s="21">
        <v>1.85</v>
      </c>
      <c r="IE110" s="22" t="s">
        <v>151</v>
      </c>
      <c r="IF110" s="22"/>
      <c r="IG110" s="22"/>
      <c r="IH110" s="22"/>
      <c r="II110" s="22"/>
    </row>
    <row r="111" spans="1:243" s="21" customFormat="1" ht="118.5" customHeight="1">
      <c r="A111" s="67">
        <v>14.03</v>
      </c>
      <c r="B111" s="66" t="s">
        <v>144</v>
      </c>
      <c r="C111" s="68"/>
      <c r="D111" s="69">
        <v>30</v>
      </c>
      <c r="E111" s="70" t="s">
        <v>151</v>
      </c>
      <c r="F111" s="69">
        <v>542.74</v>
      </c>
      <c r="G111" s="41"/>
      <c r="H111" s="35"/>
      <c r="I111" s="36" t="s">
        <v>33</v>
      </c>
      <c r="J111" s="37">
        <f>IF(I111="Less(-)",-1,1)</f>
        <v>1</v>
      </c>
      <c r="K111" s="35" t="s">
        <v>34</v>
      </c>
      <c r="L111" s="35" t="s">
        <v>4</v>
      </c>
      <c r="M111" s="38"/>
      <c r="N111" s="46"/>
      <c r="O111" s="46"/>
      <c r="P111" s="47"/>
      <c r="Q111" s="46"/>
      <c r="R111" s="46"/>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9">
        <f>total_amount_ba($B$2,$D$2,D111,F111,J111,K111,M111)</f>
        <v>16282.2</v>
      </c>
      <c r="BB111" s="48">
        <f>BA111+SUM(N111:AZ111)</f>
        <v>16282.2</v>
      </c>
      <c r="BC111" s="50" t="str">
        <f>SpellNumber(L111,BB111)</f>
        <v>INR  Sixteen Thousand Two Hundred &amp; Eighty Two  and Paise Twenty Only</v>
      </c>
      <c r="IA111" s="21">
        <v>14.03</v>
      </c>
      <c r="IB111" s="21" t="s">
        <v>144</v>
      </c>
      <c r="ID111" s="21">
        <v>30</v>
      </c>
      <c r="IE111" s="22" t="s">
        <v>151</v>
      </c>
      <c r="IF111" s="22"/>
      <c r="IG111" s="22"/>
      <c r="IH111" s="22"/>
      <c r="II111" s="22"/>
    </row>
    <row r="112" spans="1:243" s="21" customFormat="1" ht="50.25" customHeight="1">
      <c r="A112" s="67">
        <v>14.04</v>
      </c>
      <c r="B112" s="66" t="s">
        <v>145</v>
      </c>
      <c r="C112" s="68"/>
      <c r="D112" s="69">
        <v>2</v>
      </c>
      <c r="E112" s="70" t="s">
        <v>151</v>
      </c>
      <c r="F112" s="69">
        <v>1648.05</v>
      </c>
      <c r="G112" s="41"/>
      <c r="H112" s="35"/>
      <c r="I112" s="36" t="s">
        <v>33</v>
      </c>
      <c r="J112" s="37">
        <f>IF(I112="Less(-)",-1,1)</f>
        <v>1</v>
      </c>
      <c r="K112" s="35" t="s">
        <v>34</v>
      </c>
      <c r="L112" s="35" t="s">
        <v>4</v>
      </c>
      <c r="M112" s="38"/>
      <c r="N112" s="46"/>
      <c r="O112" s="46"/>
      <c r="P112" s="47"/>
      <c r="Q112" s="46"/>
      <c r="R112" s="46"/>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9">
        <f>total_amount_ba($B$2,$D$2,D112,F112,J112,K112,M112)</f>
        <v>3296.1</v>
      </c>
      <c r="BB112" s="48">
        <f>BA112+SUM(N112:AZ112)</f>
        <v>3296.1</v>
      </c>
      <c r="BC112" s="50" t="str">
        <f>SpellNumber(L112,BB112)</f>
        <v>INR  Three Thousand Two Hundred &amp; Ninety Six  and Paise Ten Only</v>
      </c>
      <c r="IA112" s="21">
        <v>14.04</v>
      </c>
      <c r="IB112" s="65" t="s">
        <v>145</v>
      </c>
      <c r="ID112" s="21">
        <v>2</v>
      </c>
      <c r="IE112" s="22" t="s">
        <v>151</v>
      </c>
      <c r="IF112" s="22"/>
      <c r="IG112" s="22"/>
      <c r="IH112" s="22"/>
      <c r="II112" s="22"/>
    </row>
    <row r="113" spans="1:55" ht="57">
      <c r="A113" s="42" t="s">
        <v>35</v>
      </c>
      <c r="B113" s="43"/>
      <c r="C113" s="44"/>
      <c r="D113" s="54"/>
      <c r="E113" s="54"/>
      <c r="F113" s="54"/>
      <c r="G113" s="33"/>
      <c r="H113" s="73"/>
      <c r="I113" s="73"/>
      <c r="J113" s="73"/>
      <c r="K113" s="73"/>
      <c r="L113" s="45"/>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74">
        <f>SUM(BA13:BA112)</f>
        <v>317575.89</v>
      </c>
      <c r="BB113" s="74">
        <f>SUM(BB13:BB112)</f>
        <v>317575.89</v>
      </c>
      <c r="BC113" s="50" t="str">
        <f>SpellNumber($E$2,BB113)</f>
        <v>INR  Three Lakh Seventeen Thousand Five Hundred &amp; Seventy Five  and Paise Eighty Nine Only</v>
      </c>
    </row>
    <row r="114" spans="1:55" ht="46.5" customHeight="1">
      <c r="A114" s="24" t="s">
        <v>36</v>
      </c>
      <c r="B114" s="25"/>
      <c r="C114" s="26"/>
      <c r="D114" s="75"/>
      <c r="E114" s="76" t="s">
        <v>44</v>
      </c>
      <c r="F114" s="53"/>
      <c r="G114" s="27"/>
      <c r="H114" s="28"/>
      <c r="I114" s="28"/>
      <c r="J114" s="28"/>
      <c r="K114" s="29"/>
      <c r="L114" s="30"/>
      <c r="M114" s="77"/>
      <c r="N114" s="31"/>
      <c r="O114" s="21"/>
      <c r="P114" s="21"/>
      <c r="Q114" s="21"/>
      <c r="R114" s="21"/>
      <c r="S114" s="2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78">
        <f>IF(ISBLANK(F114),0,IF(E114="Excess (+)",ROUND(BA113+(BA113*F114),2),IF(E114="Less (-)",ROUND(BA113+(BA113*F114*(-1)),2),IF(E114="At Par",BA113,0))))</f>
        <v>0</v>
      </c>
      <c r="BB114" s="79">
        <f>ROUND(BA114,0)</f>
        <v>0</v>
      </c>
      <c r="BC114" s="55" t="str">
        <f>SpellNumber($E$2,BB114)</f>
        <v>INR Zero Only</v>
      </c>
    </row>
    <row r="115" spans="1:55" ht="45.75" customHeight="1">
      <c r="A115" s="23" t="s">
        <v>37</v>
      </c>
      <c r="B115" s="23"/>
      <c r="C115" s="80" t="str">
        <f>SpellNumber($E$2,BB114)</f>
        <v>INR Zero Only</v>
      </c>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1"/>
    </row>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sheetData>
  <sheetProtection password="8F23" sheet="1"/>
  <mergeCells count="60">
    <mergeCell ref="D104:BC104"/>
    <mergeCell ref="D106:BC106"/>
    <mergeCell ref="D108:BC108"/>
    <mergeCell ref="D84:BC84"/>
    <mergeCell ref="D94:BC94"/>
    <mergeCell ref="D96:BC96"/>
    <mergeCell ref="D98:BC98"/>
    <mergeCell ref="D100:BC100"/>
    <mergeCell ref="D101:BC101"/>
    <mergeCell ref="D102:BC102"/>
    <mergeCell ref="D81:BC81"/>
    <mergeCell ref="D86:BC86"/>
    <mergeCell ref="D88:BC88"/>
    <mergeCell ref="D90:BC90"/>
    <mergeCell ref="D91:BC91"/>
    <mergeCell ref="D93:BC93"/>
    <mergeCell ref="D68:BC68"/>
    <mergeCell ref="D70:BC70"/>
    <mergeCell ref="D73:BC73"/>
    <mergeCell ref="D76:BC76"/>
    <mergeCell ref="D78:BC78"/>
    <mergeCell ref="D79:BC79"/>
    <mergeCell ref="D57:BC57"/>
    <mergeCell ref="D59:BC59"/>
    <mergeCell ref="D60:BC60"/>
    <mergeCell ref="D62:BC62"/>
    <mergeCell ref="D64:BC64"/>
    <mergeCell ref="D66:BC66"/>
    <mergeCell ref="D48:BC48"/>
    <mergeCell ref="D49:BC49"/>
    <mergeCell ref="D51:BC51"/>
    <mergeCell ref="D52:BC52"/>
    <mergeCell ref="D54:BC54"/>
    <mergeCell ref="D56:BC56"/>
    <mergeCell ref="D37:BC37"/>
    <mergeCell ref="D40:BC40"/>
    <mergeCell ref="D42:BC42"/>
    <mergeCell ref="D44:BC44"/>
    <mergeCell ref="D43:BC43"/>
    <mergeCell ref="D46:BC46"/>
    <mergeCell ref="D23:BC23"/>
    <mergeCell ref="D24:BC24"/>
    <mergeCell ref="D26:BC26"/>
    <mergeCell ref="D29:BC29"/>
    <mergeCell ref="D31:BC31"/>
    <mergeCell ref="D33:BC33"/>
    <mergeCell ref="D16:BC16"/>
    <mergeCell ref="D19:BC19"/>
    <mergeCell ref="D17:BC17"/>
    <mergeCell ref="D20:BC20"/>
    <mergeCell ref="C115:BC115"/>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4">
      <formula1>IF(E114="Select",-1,IF(E114="At Par",0,0))</formula1>
      <formula2>IF(E114="Select",-1,IF(E114="At Par",0,0.99))</formula2>
    </dataValidation>
    <dataValidation type="list" allowBlank="1" showErrorMessage="1" sqref="E11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4">
      <formula1>0</formula1>
      <formula2>IF(#REF!&lt;&gt;"Select",99.9,0)</formula2>
    </dataValidation>
    <dataValidation allowBlank="1" showInputMessage="1" showErrorMessage="1" promptTitle="Units" prompt="Please enter Units in text" sqref="D15:E15 D18:E18 D21:E22 D25:E25 D27:E28 D30:E30 D32:E32 D34:E36 D38:E39 D41:E41 D45:E45 D47:E47 D50:E50 D53:E53 D55:E55 D58:E58 D61:E61 D63:E63 D65:E65 D67:E67 D69:E69 D71:E72 D74:E75 D77:E77 D80:E80 D109:E112 D87:E87 D89:E89 D92:E92 D95:E95 D97:E97 D99:E99 D103:E103 D105:E105 D107:E107 D82:E83 D85:E85">
      <formula1>0</formula1>
      <formula2>0</formula2>
    </dataValidation>
    <dataValidation type="decimal" allowBlank="1" showInputMessage="1" showErrorMessage="1" promptTitle="Quantity" prompt="Please enter the Quantity for this item. " errorTitle="Invalid Entry" error="Only Numeric Values are allowed. " sqref="F15 F18 F21:F22 F25 F27:F28 F30 F32 F34:F36 F38:F39 F41 F45 F47 F50 F53 F55 F58 F61 F63 F65 F67 F69 F71:F72 F74:F75 F77 F80 F109:F112 F87 F89 F92 F95 F97 F99 F103 F105 F107 F82:F83 F85">
      <formula1>0</formula1>
      <formula2>999999999999999</formula2>
    </dataValidation>
    <dataValidation type="list" allowBlank="1" showErrorMessage="1" sqref="D13:D14 K15 D16:D17 K18 D19:D20 K21:K22 D23:D24 K25 D26 K27:K28 D29 K30 D31 K32 D33 K34:K36 D37 K38:K39 D40 K41 D42:D44 K45 D46 K47 D48:D49 K50 D51:D52 K53 D54 K55 D56:D57 K58 D59:D60 K61 D62 K63 D64 K65 D66 K67 D68 K69 D70 K71:K72 D73 K74:K75 D76 K77 D78:D79 K80 D81 D108 D86 K87 D88 K89 D90:D91 K92 D93:D94 K95 D96 K97 D98 K99 D100:D102 K103 D104 K105 D106 K107 K109:K112 K82:K83 K85 D8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5:H25 G27:H28 G30:H30 G32:H32 G34:H36 G38:H39 G41:H41 G45:H45 G47:H47 G50:H50 G53:H53 G55:H55 G58:H58 G61:H61 G63:H63 G65:H65 G67:H67 G69:H69 G71:H72 G74:H75 G77:H77 G80:H80 G109:H112 G87:H87 G89:H89 G92:H92 G95:H95 G97:H97 G99:H99 G103:H103 G105:H105 G107:H107 G82:H83 G85:H85">
      <formula1>0</formula1>
      <formula2>999999999999999</formula2>
    </dataValidation>
    <dataValidation allowBlank="1" showInputMessage="1" showErrorMessage="1" promptTitle="Addition / Deduction" prompt="Please Choose the correct One" sqref="J15 J18 J21:J22 J25 J27:J28 J30 J32 J34:J36 J38:J39 J41 J45 J47 J50 J53 J55 J58 J61 J63 J65 J67 J69 J71:J72 J74:J75 J77 J80 J109:J112 J87 J89 J92 J95 J97 J99 J103 J105 J107 J82:J83 J85">
      <formula1>0</formula1>
      <formula2>0</formula2>
    </dataValidation>
    <dataValidation type="list" showErrorMessage="1" sqref="I15 I18 I21:I22 I25 I27:I28 I30 I32 I34:I36 I38:I39 I41 I45 I47 I50 I53 I55 I58 I61 I63 I65 I67 I69 I71:I72 I74:I75 I77 I80 I109:I112 I87 I89 I92 I95 I97 I99 I103 I105 I107 I82:I83 I8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5:O25 N27:O28 N30:O30 N32:O32 N34:O36 N38:O39 N41:O41 N45:O45 N47:O47 N50:O50 N53:O53 N55:O55 N58:O58 N61:O61 N63:O63 N65:O65 N67:O67 N69:O69 N71:O72 N74:O75 N77:O77 N80:O80 N109:O112 N87:O87 N89:O89 N92:O92 N95:O95 N97:O97 N99:O99 N103:O103 N105:O105 N107:O107 N82:O83 N85:O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5 R27:R28 R30 R32 R34:R36 R38:R39 R41 R45 R47 R50 R53 R55 R58 R61 R63 R65 R67 R69 R71:R72 R74:R75 R77 R80 R109:R112 R87 R89 R92 R95 R97 R99 R103 R105 R107 R82:R83 R8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5 Q27:Q28 Q30 Q32 Q34:Q36 Q38:Q39 Q41 Q45 Q47 Q50 Q53 Q55 Q58 Q61 Q63 Q65 Q67 Q69 Q71:Q72 Q74:Q75 Q77 Q80 Q109:Q112 Q87 Q89 Q92 Q95 Q97 Q99 Q103 Q105 Q107 Q82:Q83 Q8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5 M27:M28 M30 M32 M34:M36 M38:M39 M41 M45 M47 M50 M53 M55 M58 M61 M63 M65 M67 M69 M71:M72 M74:M75 M77 M80 M109:M112 M87 M89 M92 M95 M97 M99 M103 M105 M107 M82:M83 M85">
      <formula1>0</formula1>
      <formula2>999999999999999</formula2>
    </dataValidation>
    <dataValidation type="list" allowBlank="1" showInputMessage="1" showErrorMessage="1" sqref="L108 L109 L11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12 L11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12">
      <formula1>0</formula1>
      <formula2>0</formula2>
    </dataValidation>
    <dataValidation type="decimal" allowBlank="1" showErrorMessage="1" errorTitle="Invalid Entry" error="Only Numeric Values are allowed. " sqref="A13:A112">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3" t="s">
        <v>38</v>
      </c>
      <c r="F6" s="63"/>
      <c r="G6" s="63"/>
      <c r="H6" s="63"/>
      <c r="I6" s="63"/>
      <c r="J6" s="63"/>
      <c r="K6" s="63"/>
    </row>
    <row r="7" spans="5:11" ht="14.25">
      <c r="E7" s="64"/>
      <c r="F7" s="64"/>
      <c r="G7" s="64"/>
      <c r="H7" s="64"/>
      <c r="I7" s="64"/>
      <c r="J7" s="64"/>
      <c r="K7" s="64"/>
    </row>
    <row r="8" spans="5:11" ht="14.25">
      <c r="E8" s="64"/>
      <c r="F8" s="64"/>
      <c r="G8" s="64"/>
      <c r="H8" s="64"/>
      <c r="I8" s="64"/>
      <c r="J8" s="64"/>
      <c r="K8" s="64"/>
    </row>
    <row r="9" spans="5:11" ht="14.25">
      <c r="E9" s="64"/>
      <c r="F9" s="64"/>
      <c r="G9" s="64"/>
      <c r="H9" s="64"/>
      <c r="I9" s="64"/>
      <c r="J9" s="64"/>
      <c r="K9" s="64"/>
    </row>
    <row r="10" spans="5:11" ht="14.25">
      <c r="E10" s="64"/>
      <c r="F10" s="64"/>
      <c r="G10" s="64"/>
      <c r="H10" s="64"/>
      <c r="I10" s="64"/>
      <c r="J10" s="64"/>
      <c r="K10" s="64"/>
    </row>
    <row r="11" spans="5:11" ht="14.25">
      <c r="E11" s="64"/>
      <c r="F11" s="64"/>
      <c r="G11" s="64"/>
      <c r="H11" s="64"/>
      <c r="I11" s="64"/>
      <c r="J11" s="64"/>
      <c r="K11" s="64"/>
    </row>
    <row r="12" spans="5:11" ht="14.25">
      <c r="E12" s="64"/>
      <c r="F12" s="64"/>
      <c r="G12" s="64"/>
      <c r="H12" s="64"/>
      <c r="I12" s="64"/>
      <c r="J12" s="64"/>
      <c r="K12" s="64"/>
    </row>
    <row r="13" spans="5:11" ht="14.25">
      <c r="E13" s="64"/>
      <c r="F13" s="64"/>
      <c r="G13" s="64"/>
      <c r="H13" s="64"/>
      <c r="I13" s="64"/>
      <c r="J13" s="64"/>
      <c r="K13" s="64"/>
    </row>
    <row r="14" spans="5:11" ht="14.2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2021-12-22T06:08:23Z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