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<sst xmlns="http://schemas.openxmlformats.org/spreadsheetml/2006/main" count="207" uniqueCount="76">
  <si>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</si>
  <si>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</si>
  <si>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</si>
  <si>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</si>
  <si>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</si>
  <si>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</si>
  <si>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</si>
  <si>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</si>
  <si>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</si>
  <si>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</si>
  <si>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</si>
  <si>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</si>
  <si>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</si>
  <si>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</si>
  <si>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</si>
  <si>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</si>
  <si>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</si>
  <si>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</si>
  <si>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</si>
  <si>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</si>
  <si>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</si>
  <si>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</si>
  <si>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</si>
  <si>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</si>
  <si>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</si>
  <si>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</si>
  <si>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</si>
  <si>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</si>
  <si>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</si>
  <si>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</si>
  <si>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</si>
  <si>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</si>
  <si>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</si>
  <si>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</si>
  <si>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</si>
  <si>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</si>
  <si>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</si>
  <si>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</si>
  <si>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</si>
  <si>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</si>
  <si>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</si>
  <si>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</si>
  <si>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</si>
  <si>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</si>
  <si>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</si>
  <si>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</si>
  <si>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</si>
  <si>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FINISHING</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</si>
  <si>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</si>
  <si>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</si>
  <si>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Old work (Two or more coats applied @ 1.43 ltr/ 10 sqm) over existing cement paint surface</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</si>
  <si>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</si>
  <si>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</si>
  <si>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</si>
  <si>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metre</t>
  </si>
  <si>
    <t>cum</t>
  </si>
  <si>
    <t>Contract No:  22/C/D1/2021-22</t>
  </si>
  <si>
    <t>Name of Work: Automotive Painting of outside M.S. truss, repairing of outer tiles and grid plaster, and patch painting at Indoor sport complex</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</si>
  <si>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</si>
  <si>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</si>
  <si>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</si>
  <si>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</si>
  <si>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</si>
  <si>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20 mm wide and 15 mm deep groove</t>
  </si>
  <si>
    <t>Extra for using white cement in place of ordinary cement in the top layer of the item of washed stone grit plaster.</t>
  </si>
  <si>
    <t>Wall painting with premium acrylic emulsion paint of interior grade, having VOC (Volatile Organic Compound ) content less than 50 grams/ litre of approved brand and manufacture, including applying additional coats wherever required to achieve even shade and colour.</t>
  </si>
  <si>
    <t>Two coats</t>
  </si>
  <si>
    <t>Painting with synthetic enamel paint of approved brand and manufacture of required colour to give an even shade :</t>
  </si>
  <si>
    <t>One or more coats on old work</t>
  </si>
  <si>
    <t>ALUMINIUM WORK</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</si>
  <si>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</si>
  <si>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8 mm thickness (weight not less than 20 kg/sqm)</t>
  </si>
  <si>
    <t xml:space="preserve">MINOR CIVIL MAINTENANCE WORK.
</t>
  </si>
  <si>
    <t xml:space="preserve">Providing and applying automotive paint of I.C.I or approved make ,sprayed M.S. work including rubing the surface with sand paper to make it rust free . Applying stel putty as per the manufacture to metalic finish complete    
</t>
  </si>
  <si>
    <t xml:space="preserve">Providing and laying in position in wall lining, dado , as bands on all masonry and concrete elements and such other locations as called for unglazed, homogeneous, silicon dipped,Unicera vitrified wall cladding clay tiles of size 230x75x15 mm or approved equivalent make in terracotta colour  including scaffolding, curing etc. complete as per specifications detailed below:     
</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</si>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</sst>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2"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9" xfId="58" applyNumberFormat="1" applyFont="1" applyFill="1" applyBorder="1" applyAlignment="1">
      <alignment horizontal="right" vertical="top"/>
      <protection/>
    </xf>
    <xf numFmtId="2" fontId="7" fillId="0" borderId="14" xfId="59" applyNumberFormat="1" applyFont="1" applyFill="1" applyBorder="1" applyAlignment="1">
      <alignment horizontal="right" vertical="top"/>
      <protection/>
    </xf>
    <xf numFmtId="2" fontId="19" fillId="0" borderId="13" xfId="59" applyNumberFormat="1" applyFont="1" applyFill="1" applyBorder="1" applyAlignment="1">
      <alignment vertical="top"/>
      <protection/>
    </xf>
    <xf numFmtId="2" fontId="14" fillId="0" borderId="20" xfId="59" applyNumberFormat="1" applyFont="1" applyFill="1" applyBorder="1" applyAlignment="1">
      <alignment horizontal="right" vertical="top"/>
      <protection/>
    </xf>
    <xf numFmtId="2" fontId="14" fillId="0" borderId="12"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57" fillId="0" borderId="12" xfId="0" applyFont="1" applyFill="1" applyBorder="1" applyAlignment="1">
      <alignment horizontal="justify" vertical="top" wrapText="1"/>
    </xf>
    <xf numFmtId="0" fontId="57" fillId="0" borderId="12" xfId="0" applyFont="1" applyFill="1" applyBorder="1" applyAlignment="1">
      <alignment horizontal="center" vertical="top" wrapText="1"/>
    </xf>
    <xf numFmtId="0" fontId="4" fillId="0" borderId="12" xfId="59" applyNumberFormat="1" applyFont="1" applyFill="1" applyBorder="1" applyAlignment="1">
      <alignment horizontal="justify" vertical="top" wrapText="1"/>
      <protection/>
    </xf>
    <xf numFmtId="0" fontId="16" fillId="0" borderId="21" xfId="59" applyNumberFormat="1" applyFont="1" applyFill="1" applyBorder="1" applyAlignment="1" applyProtection="1">
      <alignment vertical="center" wrapText="1"/>
      <protection locked="0"/>
    </xf>
    <xf numFmtId="0" fontId="17" fillId="33" borderId="21" xfId="59" applyNumberFormat="1" applyFont="1" applyFill="1" applyBorder="1" applyAlignment="1" applyProtection="1">
      <alignment vertical="center" wrapText="1"/>
      <protection locked="0"/>
    </xf>
    <xf numFmtId="10" fontId="18" fillId="33" borderId="21" xfId="66" applyNumberFormat="1" applyFont="1" applyFill="1" applyBorder="1" applyAlignment="1" applyProtection="1">
      <alignment horizontal="center" vertical="center"/>
      <protection locked="0"/>
    </xf>
    <xf numFmtId="0" fontId="4" fillId="0" borderId="12" xfId="59" applyNumberFormat="1" applyFont="1" applyFill="1" applyBorder="1" applyAlignment="1">
      <alignment vertical="top"/>
      <protection/>
    </xf>
    <xf numFmtId="0" fontId="4" fillId="0" borderId="0" xfId="56" applyNumberFormat="1" applyFont="1" applyFill="1" applyBorder="1" applyAlignment="1">
      <alignment horizontal="center" vertical="center"/>
      <protection/>
    </xf>
    <xf numFmtId="0" fontId="7" fillId="0" borderId="22" xfId="59" applyNumberFormat="1" applyFont="1" applyFill="1" applyBorder="1" applyAlignment="1" applyProtection="1">
      <alignment horizontal="center" vertical="top" wrapText="1"/>
      <protection/>
    </xf>
    <xf numFmtId="0" fontId="57" fillId="0" borderId="12" xfId="0" applyFont="1" applyFill="1" applyBorder="1" applyAlignment="1">
      <alignment horizontal="center" vertical="top"/>
    </xf>
    <xf numFmtId="0" fontId="0" fillId="0" borderId="0" xfId="56" applyNumberFormat="1" applyFill="1" applyAlignment="1">
      <alignment horizontal="center"/>
      <protection/>
    </xf>
    <xf numFmtId="0" fontId="7" fillId="0" borderId="12" xfId="56" applyNumberFormat="1" applyFont="1" applyFill="1" applyBorder="1" applyAlignment="1" applyProtection="1">
      <alignment horizontal="center" vertical="top"/>
      <protection/>
    </xf>
    <xf numFmtId="0" fontId="7" fillId="34" borderId="12" xfId="56" applyNumberFormat="1" applyFont="1" applyFill="1" applyBorder="1" applyAlignment="1" applyProtection="1">
      <alignment horizontal="center" vertical="top"/>
      <protection/>
    </xf>
    <xf numFmtId="0" fontId="7" fillId="0" borderId="22" xfId="59" applyNumberFormat="1" applyFont="1" applyFill="1" applyBorder="1" applyAlignment="1">
      <alignment horizontal="left" vertical="top"/>
      <protection/>
    </xf>
    <xf numFmtId="0" fontId="7" fillId="0" borderId="23" xfId="59" applyNumberFormat="1" applyFont="1" applyFill="1" applyBorder="1" applyAlignment="1">
      <alignment horizontal="left" vertical="top"/>
      <protection/>
    </xf>
    <xf numFmtId="0" fontId="7" fillId="0" borderId="24" xfId="59" applyNumberFormat="1" applyFont="1" applyFill="1" applyBorder="1" applyAlignment="1">
      <alignment horizontal="left" vertical="top"/>
      <protection/>
    </xf>
    <xf numFmtId="0" fontId="7" fillId="0" borderId="25" xfId="59" applyNumberFormat="1" applyFont="1" applyFill="1" applyBorder="1" applyAlignment="1">
      <alignment horizontal="left" vertical="top"/>
      <protection/>
    </xf>
    <xf numFmtId="0" fontId="7" fillId="35" borderId="26" xfId="59" applyNumberFormat="1" applyFont="1" applyFill="1" applyBorder="1" applyAlignment="1" applyProtection="1">
      <alignment horizontal="left" vertical="top"/>
      <protection locked="0"/>
    </xf>
    <xf numFmtId="0" fontId="14" fillId="0" borderId="26"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11" fillId="0" borderId="26"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xf numFmtId="2" fontId="7" fillId="0" borderId="27" xfId="56" applyNumberFormat="1" applyFont="1" applyFill="1" applyBorder="1" applyAlignment="1" applyProtection="1">
      <alignment horizontal="right" vertical="top"/>
      <protection locked="0"/>
    </xf>
    <xf numFmtId="2" fontId="7" fillId="0" borderId="28" xfId="56" applyNumberFormat="1" applyFont="1" applyFill="1" applyBorder="1" applyAlignment="1" applyProtection="1">
      <alignment horizontal="right" vertical="top"/>
      <protection locked="0"/>
    </xf>
    <xf numFmtId="2" fontId="4" fillId="0" borderId="28" xfId="59" applyNumberFormat="1" applyFont="1" applyFill="1" applyBorder="1" applyAlignment="1">
      <alignment horizontal="right" vertical="top"/>
      <protection/>
    </xf>
    <xf numFmtId="2" fontId="4" fillId="0" borderId="28" xfId="56" applyNumberFormat="1" applyFont="1" applyFill="1" applyBorder="1" applyAlignment="1">
      <alignment horizontal="right" vertical="top"/>
      <protection/>
    </xf>
    <xf numFmtId="2" fontId="7" fillId="33" borderId="28" xfId="56" applyNumberFormat="1" applyFont="1" applyFill="1" applyBorder="1" applyAlignment="1" applyProtection="1">
      <alignment horizontal="right" vertical="top"/>
      <protection locked="0"/>
    </xf>
    <xf numFmtId="2" fontId="7" fillId="34" borderId="28" xfId="56" applyNumberFormat="1" applyFont="1" applyFill="1" applyBorder="1" applyAlignment="1" applyProtection="1">
      <alignment horizontal="right" vertical="top"/>
      <protection locked="0"/>
    </xf>
    <xf numFmtId="2" fontId="7" fillId="34" borderId="28" xfId="56" applyNumberFormat="1" applyFont="1" applyFill="1" applyBorder="1" applyAlignment="1" applyProtection="1">
      <alignment horizontal="right" vertical="top" wrapText="1"/>
      <protection locked="0"/>
    </xf>
    <xf numFmtId="2" fontId="7" fillId="0" borderId="28" xfId="59" applyNumberFormat="1" applyFont="1" applyFill="1" applyBorder="1" applyAlignment="1">
      <alignment horizontal="right" vertical="top"/>
      <protection/>
    </xf>
    <xf numFmtId="2" fontId="7" fillId="0" borderId="0" xfId="58" applyNumberFormat="1" applyFont="1" applyFill="1" applyBorder="1" applyAlignment="1">
      <alignment horizontal="right" vertical="top"/>
      <protection/>
    </xf>
    <xf numFmtId="0" fontId="4" fillId="0" borderId="28" xfId="59" applyNumberFormat="1" applyFont="1" applyFill="1" applyBorder="1" applyAlignment="1">
      <alignment horizontal="justify" vertical="top" wrapText="1"/>
      <protection/>
    </xf>
    <xf numFmtId="2" fontId="7" fillId="0" borderId="12" xfId="59" applyNumberFormat="1" applyFont="1" applyFill="1" applyBorder="1" applyAlignment="1">
      <alignment horizontal="right" vertical="top"/>
      <protection/>
    </xf>
    <xf numFmtId="2" fontId="7" fillId="0" borderId="12" xfId="58" applyNumberFormat="1" applyFont="1" applyFill="1" applyBorder="1" applyAlignment="1">
      <alignment horizontal="right" vertical="top"/>
      <protection/>
    </xf>
    <xf numFmtId="2" fontId="57" fillId="0" borderId="12" xfId="0" applyNumberFormat="1" applyFont="1" applyFill="1" applyBorder="1" applyAlignment="1">
      <alignment horizontal="center" vertical="top"/>
    </xf>
    <xf numFmtId="2" fontId="57" fillId="0" borderId="12" xfId="0" applyNumberFormat="1"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view="pageBreakPreview" zoomScaleNormal="85" zoomScaleSheetLayoutView="100" zoomScalePageLayoutView="0" workbookViewId="0" topLeftCell="A36">
      <selection activeCell="D38" sqref="D38"/>
    </sheetView>
  </sheetViews>
  <sheetFormatPr defaultColWidth="9.140625" defaultRowHeight="15"/>
  <cols>
    <col min="1" max="1" width="8.8515625" style="6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58"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57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1" customFormat="1" ht="72" customHeight="1">
      <c r="A8" s="59"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2"/>
      <c r="IF8" s="12"/>
      <c r="IG8" s="12"/>
      <c r="IH8" s="12"/>
      <c r="II8" s="12"/>
    </row>
    <row r="9" spans="1:243" s="13" customFormat="1" ht="61.5" customHeight="1">
      <c r="A9" s="73" t="s">
        <v>45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4"/>
      <c r="IF9" s="14"/>
      <c r="IG9" s="14"/>
      <c r="IH9" s="14"/>
      <c r="II9" s="14"/>
    </row>
    <row r="10" spans="1:243" s="16" customFormat="1" ht="18.75" customHeight="1">
      <c r="A10" s="15" t="s">
        <v>8</v>
      </c>
      <c r="B10" s="15" t="s">
        <v>9</v>
      </c>
      <c r="C10" s="15" t="s">
        <v>9</v>
      </c>
      <c r="D10" s="15" t="s">
        <v>8</v>
      </c>
      <c r="E10" s="15" t="s">
        <v>46</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15"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3.5">
      <c r="A12" s="15">
        <v>1</v>
      </c>
      <c r="B12" s="15">
        <v>2</v>
      </c>
      <c r="C12" s="31">
        <v>3</v>
      </c>
      <c r="D12" s="37">
        <v>4</v>
      </c>
      <c r="E12" s="37">
        <v>5</v>
      </c>
      <c r="F12" s="37">
        <v>6</v>
      </c>
      <c r="G12" s="37">
        <v>7</v>
      </c>
      <c r="H12" s="37">
        <v>8</v>
      </c>
      <c r="I12" s="37">
        <v>9</v>
      </c>
      <c r="J12" s="37">
        <v>10</v>
      </c>
      <c r="K12" s="37">
        <v>11</v>
      </c>
      <c r="L12" s="37">
        <v>12</v>
      </c>
      <c r="M12" s="37">
        <v>13</v>
      </c>
      <c r="N12" s="37">
        <v>14</v>
      </c>
      <c r="O12" s="37">
        <v>15</v>
      </c>
      <c r="P12" s="37">
        <v>16</v>
      </c>
      <c r="Q12" s="37">
        <v>17</v>
      </c>
      <c r="R12" s="37">
        <v>18</v>
      </c>
      <c r="S12" s="37">
        <v>19</v>
      </c>
      <c r="T12" s="37">
        <v>20</v>
      </c>
      <c r="U12" s="37">
        <v>21</v>
      </c>
      <c r="V12" s="37">
        <v>22</v>
      </c>
      <c r="W12" s="37">
        <v>23</v>
      </c>
      <c r="X12" s="37">
        <v>24</v>
      </c>
      <c r="Y12" s="37">
        <v>25</v>
      </c>
      <c r="Z12" s="37">
        <v>26</v>
      </c>
      <c r="AA12" s="37">
        <v>27</v>
      </c>
      <c r="AB12" s="37">
        <v>28</v>
      </c>
      <c r="AC12" s="37">
        <v>29</v>
      </c>
      <c r="AD12" s="37">
        <v>30</v>
      </c>
      <c r="AE12" s="37">
        <v>31</v>
      </c>
      <c r="AF12" s="37">
        <v>32</v>
      </c>
      <c r="AG12" s="37">
        <v>33</v>
      </c>
      <c r="AH12" s="37">
        <v>34</v>
      </c>
      <c r="AI12" s="37">
        <v>35</v>
      </c>
      <c r="AJ12" s="37">
        <v>36</v>
      </c>
      <c r="AK12" s="37">
        <v>37</v>
      </c>
      <c r="AL12" s="37">
        <v>38</v>
      </c>
      <c r="AM12" s="37">
        <v>39</v>
      </c>
      <c r="AN12" s="37">
        <v>40</v>
      </c>
      <c r="AO12" s="37">
        <v>41</v>
      </c>
      <c r="AP12" s="37">
        <v>42</v>
      </c>
      <c r="AQ12" s="37">
        <v>43</v>
      </c>
      <c r="AR12" s="37">
        <v>44</v>
      </c>
      <c r="AS12" s="37">
        <v>45</v>
      </c>
      <c r="AT12" s="37">
        <v>46</v>
      </c>
      <c r="AU12" s="37">
        <v>47</v>
      </c>
      <c r="AV12" s="37">
        <v>48</v>
      </c>
      <c r="AW12" s="37">
        <v>49</v>
      </c>
      <c r="AX12" s="37">
        <v>50</v>
      </c>
      <c r="AY12" s="37">
        <v>51</v>
      </c>
      <c r="AZ12" s="37">
        <v>52</v>
      </c>
      <c r="BA12" s="37">
        <v>7</v>
      </c>
      <c r="BB12" s="38">
        <v>54</v>
      </c>
      <c r="BC12" s="15">
        <v>8</v>
      </c>
      <c r="IE12" s="17"/>
      <c r="IF12" s="17"/>
      <c r="IG12" s="17"/>
      <c r="IH12" s="17"/>
      <c r="II12" s="17"/>
    </row>
    <row r="13" spans="1:243" s="20" customFormat="1" ht="16.5" customHeight="1">
      <c r="A13" s="60">
        <v>1</v>
      </c>
      <c r="B13" s="51" t="s">
        <v>51</v>
      </c>
      <c r="C13" s="29"/>
      <c r="D13" s="62"/>
      <c r="E13" s="62"/>
      <c r="F13" s="62"/>
      <c r="G13" s="62"/>
      <c r="H13" s="62"/>
      <c r="I13" s="62"/>
      <c r="J13" s="62"/>
      <c r="K13" s="62"/>
      <c r="L13" s="62"/>
      <c r="M13" s="6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IA13" s="20">
        <v>1</v>
      </c>
      <c r="IB13" s="20" t="s">
        <v>51</v>
      </c>
      <c r="IE13" s="21"/>
      <c r="IF13" s="21"/>
      <c r="IG13" s="21"/>
      <c r="IH13" s="21"/>
      <c r="II13" s="21"/>
    </row>
    <row r="14" spans="1:243" s="20" customFormat="1" ht="78.75">
      <c r="A14" s="60">
        <v>1.01</v>
      </c>
      <c r="B14" s="51" t="s">
        <v>52</v>
      </c>
      <c r="C14" s="29"/>
      <c r="D14" s="29">
        <v>31</v>
      </c>
      <c r="E14" s="52" t="s">
        <v>43</v>
      </c>
      <c r="F14" s="89">
        <v>34.2</v>
      </c>
      <c r="G14" s="76"/>
      <c r="H14" s="77"/>
      <c r="I14" s="78" t="s">
        <v>33</v>
      </c>
      <c r="J14" s="79">
        <f>IF(I14="Less(-)",-1,1)</f>
        <v>1</v>
      </c>
      <c r="K14" s="77" t="s">
        <v>34</v>
      </c>
      <c r="L14" s="77" t="s">
        <v>4</v>
      </c>
      <c r="M14" s="80"/>
      <c r="N14" s="81"/>
      <c r="O14" s="81"/>
      <c r="P14" s="82"/>
      <c r="Q14" s="81"/>
      <c r="R14" s="81"/>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6">
        <f>total_amount_ba($B$2,$D$2,D14,F14,J14,K14,M14)</f>
        <v>1060.2</v>
      </c>
      <c r="BB14" s="87">
        <f>BA14+SUM(N14:AZ14)</f>
        <v>1060.2</v>
      </c>
      <c r="BC14" s="53" t="str">
        <f>SpellNumber(L14,BB14)</f>
        <v>INR  One Thousand  &amp;Sixty  and Paise Twenty Only</v>
      </c>
      <c r="IA14" s="20">
        <v>1.01</v>
      </c>
      <c r="IB14" s="20" t="s">
        <v>52</v>
      </c>
      <c r="ID14" s="20">
        <v>31</v>
      </c>
      <c r="IE14" s="21" t="s">
        <v>43</v>
      </c>
      <c r="IF14" s="21"/>
      <c r="IG14" s="21"/>
      <c r="IH14" s="21"/>
      <c r="II14" s="21"/>
    </row>
    <row r="15" spans="1:243" s="20" customFormat="1" ht="141.75">
      <c r="A15" s="60">
        <v>1.02</v>
      </c>
      <c r="B15" s="51" t="s">
        <v>53</v>
      </c>
      <c r="C15" s="29"/>
      <c r="D15" s="29">
        <v>1</v>
      </c>
      <c r="E15" s="52" t="s">
        <v>55</v>
      </c>
      <c r="F15" s="89">
        <v>121.74</v>
      </c>
      <c r="G15" s="76"/>
      <c r="H15" s="77"/>
      <c r="I15" s="78" t="s">
        <v>33</v>
      </c>
      <c r="J15" s="79">
        <f>IF(I15="Less(-)",-1,1)</f>
        <v>1</v>
      </c>
      <c r="K15" s="77" t="s">
        <v>34</v>
      </c>
      <c r="L15" s="77" t="s">
        <v>4</v>
      </c>
      <c r="M15" s="80"/>
      <c r="N15" s="81"/>
      <c r="O15" s="81"/>
      <c r="P15" s="82"/>
      <c r="Q15" s="81"/>
      <c r="R15" s="81"/>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6">
        <f>total_amount_ba($B$2,$D$2,D15,F15,J15,K15,M15)</f>
        <v>121.74</v>
      </c>
      <c r="BB15" s="87">
        <f>BA15+SUM(N15:AZ15)</f>
        <v>121.74</v>
      </c>
      <c r="BC15" s="53" t="str">
        <f>SpellNumber(L15,BB15)</f>
        <v>INR  One Hundred &amp; Twenty One  and Paise Seventy Four Only</v>
      </c>
      <c r="IA15" s="20">
        <v>1.02</v>
      </c>
      <c r="IB15" s="20" t="s">
        <v>53</v>
      </c>
      <c r="ID15" s="20">
        <v>1</v>
      </c>
      <c r="IE15" s="21" t="s">
        <v>55</v>
      </c>
      <c r="IF15" s="21"/>
      <c r="IG15" s="21"/>
      <c r="IH15" s="21"/>
      <c r="II15" s="21"/>
    </row>
    <row r="16" spans="1:243" s="20" customFormat="1" ht="17.25" customHeight="1">
      <c r="A16" s="60">
        <v>2</v>
      </c>
      <c r="B16" s="51" t="s">
        <v>58</v>
      </c>
      <c r="C16" s="29"/>
      <c r="D16" s="62"/>
      <c r="E16" s="62"/>
      <c r="F16" s="62"/>
      <c r="G16" s="62"/>
      <c r="H16" s="62"/>
      <c r="I16" s="62"/>
      <c r="J16" s="62"/>
      <c r="K16" s="62"/>
      <c r="L16" s="62"/>
      <c r="M16" s="6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A16" s="20">
        <v>2</v>
      </c>
      <c r="IB16" s="20" t="s">
        <v>58</v>
      </c>
      <c r="IE16" s="21"/>
      <c r="IF16" s="21"/>
      <c r="IG16" s="21"/>
      <c r="IH16" s="21"/>
      <c r="II16" s="21"/>
    </row>
    <row r="17" spans="1:243" s="20" customFormat="1" ht="108" customHeight="1">
      <c r="A17" s="60">
        <v>2.01</v>
      </c>
      <c r="B17" s="51" t="s">
        <v>59</v>
      </c>
      <c r="C17" s="29"/>
      <c r="D17" s="62"/>
      <c r="E17" s="62"/>
      <c r="F17" s="62"/>
      <c r="G17" s="62"/>
      <c r="H17" s="62"/>
      <c r="I17" s="62"/>
      <c r="J17" s="62"/>
      <c r="K17" s="62"/>
      <c r="L17" s="62"/>
      <c r="M17" s="62"/>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IA17" s="20">
        <v>2.01</v>
      </c>
      <c r="IB17" s="20" t="s">
        <v>59</v>
      </c>
      <c r="IE17" s="21"/>
      <c r="IF17" s="21"/>
      <c r="IG17" s="21"/>
      <c r="IH17" s="21"/>
      <c r="II17" s="21"/>
    </row>
    <row r="18" spans="1:243" s="20" customFormat="1" ht="42.75">
      <c r="A18" s="60">
        <v>2.02</v>
      </c>
      <c r="B18" s="51" t="s">
        <v>60</v>
      </c>
      <c r="C18" s="29"/>
      <c r="D18" s="29">
        <v>20</v>
      </c>
      <c r="E18" s="52" t="s">
        <v>43</v>
      </c>
      <c r="F18" s="89">
        <v>376.68</v>
      </c>
      <c r="G18" s="39"/>
      <c r="H18" s="33"/>
      <c r="I18" s="34" t="s">
        <v>33</v>
      </c>
      <c r="J18" s="35">
        <f aca="true" t="shared" si="0" ref="J18:J23">IF(I18="Less(-)",-1,1)</f>
        <v>1</v>
      </c>
      <c r="K18" s="33" t="s">
        <v>34</v>
      </c>
      <c r="L18" s="33" t="s">
        <v>4</v>
      </c>
      <c r="M18" s="36"/>
      <c r="N18" s="43"/>
      <c r="O18" s="43"/>
      <c r="P18" s="44"/>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83">
        <f aca="true" t="shared" si="1" ref="BA18:BA23">total_amount_ba($B$2,$D$2,D18,F18,J18,K18,M18)</f>
        <v>7533.6</v>
      </c>
      <c r="BB18" s="84">
        <f aca="true" t="shared" si="2" ref="BB18:BB23">BA18+SUM(N18:AZ18)</f>
        <v>7533.6</v>
      </c>
      <c r="BC18" s="85" t="str">
        <f aca="true" t="shared" si="3" ref="BC18:BC23">SpellNumber(L18,BB18)</f>
        <v>INR  Seven Thousand Five Hundred &amp; Thirty Three  and Paise Sixty Only</v>
      </c>
      <c r="IA18" s="20">
        <v>2.02</v>
      </c>
      <c r="IB18" s="20" t="s">
        <v>60</v>
      </c>
      <c r="ID18" s="20">
        <v>20</v>
      </c>
      <c r="IE18" s="21" t="s">
        <v>43</v>
      </c>
      <c r="IF18" s="21"/>
      <c r="IG18" s="21"/>
      <c r="IH18" s="21"/>
      <c r="II18" s="21"/>
    </row>
    <row r="19" spans="1:243" s="20" customFormat="1" ht="15.75">
      <c r="A19" s="60">
        <v>3</v>
      </c>
      <c r="B19" s="51" t="s">
        <v>47</v>
      </c>
      <c r="C19" s="29"/>
      <c r="D19" s="62"/>
      <c r="E19" s="62"/>
      <c r="F19" s="62"/>
      <c r="G19" s="62"/>
      <c r="H19" s="62"/>
      <c r="I19" s="62"/>
      <c r="J19" s="62"/>
      <c r="K19" s="62"/>
      <c r="L19" s="62"/>
      <c r="M19" s="62"/>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IA19" s="20">
        <v>3</v>
      </c>
      <c r="IB19" s="20" t="s">
        <v>47</v>
      </c>
      <c r="IE19" s="21"/>
      <c r="IF19" s="21"/>
      <c r="IG19" s="21"/>
      <c r="IH19" s="21"/>
      <c r="II19" s="21"/>
    </row>
    <row r="20" spans="1:243" s="20" customFormat="1" ht="315">
      <c r="A20" s="60">
        <v>3.01</v>
      </c>
      <c r="B20" s="51" t="s">
        <v>61</v>
      </c>
      <c r="C20" s="29"/>
      <c r="D20" s="29">
        <v>7.8</v>
      </c>
      <c r="E20" s="52" t="s">
        <v>43</v>
      </c>
      <c r="F20" s="89">
        <v>786.28</v>
      </c>
      <c r="G20" s="39"/>
      <c r="H20" s="33"/>
      <c r="I20" s="34" t="s">
        <v>33</v>
      </c>
      <c r="J20" s="35">
        <f t="shared" si="0"/>
        <v>1</v>
      </c>
      <c r="K20" s="33" t="s">
        <v>34</v>
      </c>
      <c r="L20" s="33" t="s">
        <v>4</v>
      </c>
      <c r="M20" s="36"/>
      <c r="N20" s="43"/>
      <c r="O20" s="43"/>
      <c r="P20" s="44"/>
      <c r="Q20" s="43"/>
      <c r="R20" s="4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6">
        <f t="shared" si="1"/>
        <v>6132.98</v>
      </c>
      <c r="BB20" s="45">
        <f t="shared" si="2"/>
        <v>6132.98</v>
      </c>
      <c r="BC20" s="50" t="str">
        <f t="shared" si="3"/>
        <v>INR  Six Thousand One Hundred &amp; Thirty Two  and Paise Ninety Eight Only</v>
      </c>
      <c r="IA20" s="20">
        <v>3.01</v>
      </c>
      <c r="IB20" s="20" t="s">
        <v>61</v>
      </c>
      <c r="ID20" s="20">
        <v>7.8</v>
      </c>
      <c r="IE20" s="21" t="s">
        <v>43</v>
      </c>
      <c r="IF20" s="21"/>
      <c r="IG20" s="21"/>
      <c r="IH20" s="21"/>
      <c r="II20" s="21"/>
    </row>
    <row r="21" spans="1:243" s="20" customFormat="1" ht="141.75">
      <c r="A21" s="60">
        <v>3.02</v>
      </c>
      <c r="B21" s="51" t="s">
        <v>62</v>
      </c>
      <c r="C21" s="29"/>
      <c r="D21" s="62"/>
      <c r="E21" s="62"/>
      <c r="F21" s="62"/>
      <c r="G21" s="62"/>
      <c r="H21" s="62"/>
      <c r="I21" s="62"/>
      <c r="J21" s="62"/>
      <c r="K21" s="62"/>
      <c r="L21" s="62"/>
      <c r="M21" s="62"/>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IA21" s="20">
        <v>3.02</v>
      </c>
      <c r="IB21" s="20" t="s">
        <v>62</v>
      </c>
      <c r="IE21" s="21"/>
      <c r="IF21" s="21"/>
      <c r="IG21" s="21"/>
      <c r="IH21" s="21"/>
      <c r="II21" s="21"/>
    </row>
    <row r="22" spans="1:243" s="20" customFormat="1" ht="28.5">
      <c r="A22" s="60">
        <v>3.03</v>
      </c>
      <c r="B22" s="51" t="s">
        <v>63</v>
      </c>
      <c r="C22" s="29"/>
      <c r="D22" s="29">
        <v>15</v>
      </c>
      <c r="E22" s="52" t="s">
        <v>54</v>
      </c>
      <c r="F22" s="89">
        <v>50.64</v>
      </c>
      <c r="G22" s="39"/>
      <c r="H22" s="33"/>
      <c r="I22" s="34" t="s">
        <v>33</v>
      </c>
      <c r="J22" s="35">
        <f t="shared" si="0"/>
        <v>1</v>
      </c>
      <c r="K22" s="33" t="s">
        <v>34</v>
      </c>
      <c r="L22" s="33" t="s">
        <v>4</v>
      </c>
      <c r="M22" s="36"/>
      <c r="N22" s="43"/>
      <c r="O22" s="43"/>
      <c r="P22" s="44"/>
      <c r="Q22" s="43"/>
      <c r="R22" s="4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6">
        <f t="shared" si="1"/>
        <v>759.6</v>
      </c>
      <c r="BB22" s="45">
        <f t="shared" si="2"/>
        <v>759.6</v>
      </c>
      <c r="BC22" s="50" t="str">
        <f t="shared" si="3"/>
        <v>INR  Seven Hundred &amp; Fifty Nine  and Paise Sixty Only</v>
      </c>
      <c r="IA22" s="20">
        <v>3.03</v>
      </c>
      <c r="IB22" s="20" t="s">
        <v>63</v>
      </c>
      <c r="ID22" s="20">
        <v>15</v>
      </c>
      <c r="IE22" s="21" t="s">
        <v>54</v>
      </c>
      <c r="IF22" s="21"/>
      <c r="IG22" s="21"/>
      <c r="IH22" s="21"/>
      <c r="II22" s="21"/>
    </row>
    <row r="23" spans="1:243" s="20" customFormat="1" ht="47.25">
      <c r="A23" s="60">
        <v>3.04</v>
      </c>
      <c r="B23" s="51" t="s">
        <v>64</v>
      </c>
      <c r="C23" s="29"/>
      <c r="D23" s="29">
        <v>7.8</v>
      </c>
      <c r="E23" s="52" t="s">
        <v>43</v>
      </c>
      <c r="F23" s="89">
        <v>73.43</v>
      </c>
      <c r="G23" s="39"/>
      <c r="H23" s="33"/>
      <c r="I23" s="34" t="s">
        <v>33</v>
      </c>
      <c r="J23" s="35">
        <f t="shared" si="0"/>
        <v>1</v>
      </c>
      <c r="K23" s="33" t="s">
        <v>34</v>
      </c>
      <c r="L23" s="33" t="s">
        <v>4</v>
      </c>
      <c r="M23" s="36"/>
      <c r="N23" s="43"/>
      <c r="O23" s="43"/>
      <c r="P23" s="44"/>
      <c r="Q23" s="43"/>
      <c r="R23" s="4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6">
        <f t="shared" si="1"/>
        <v>572.75</v>
      </c>
      <c r="BB23" s="45">
        <f t="shared" si="2"/>
        <v>572.75</v>
      </c>
      <c r="BC23" s="50" t="str">
        <f t="shared" si="3"/>
        <v>INR  Five Hundred &amp; Seventy Two  and Paise Seventy Five Only</v>
      </c>
      <c r="IA23" s="20">
        <v>3.04</v>
      </c>
      <c r="IB23" s="20" t="s">
        <v>64</v>
      </c>
      <c r="ID23" s="20">
        <v>7.8</v>
      </c>
      <c r="IE23" s="21" t="s">
        <v>43</v>
      </c>
      <c r="IF23" s="21"/>
      <c r="IG23" s="21"/>
      <c r="IH23" s="21"/>
      <c r="II23" s="21"/>
    </row>
    <row r="24" spans="1:243" s="20" customFormat="1" ht="94.5">
      <c r="A24" s="60">
        <v>3.05</v>
      </c>
      <c r="B24" s="51" t="s">
        <v>48</v>
      </c>
      <c r="C24" s="29"/>
      <c r="D24" s="29">
        <v>150</v>
      </c>
      <c r="E24" s="52" t="s">
        <v>43</v>
      </c>
      <c r="F24" s="89">
        <v>100.96</v>
      </c>
      <c r="G24" s="39"/>
      <c r="H24" s="33"/>
      <c r="I24" s="34" t="s">
        <v>33</v>
      </c>
      <c r="J24" s="35">
        <f>IF(I24="Less(-)",-1,1)</f>
        <v>1</v>
      </c>
      <c r="K24" s="33" t="s">
        <v>34</v>
      </c>
      <c r="L24" s="33" t="s">
        <v>4</v>
      </c>
      <c r="M24" s="36"/>
      <c r="N24" s="43"/>
      <c r="O24" s="43"/>
      <c r="P24" s="44"/>
      <c r="Q24" s="43"/>
      <c r="R24" s="4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6">
        <f>total_amount_ba($B$2,$D$2,D24,F24,J24,K24,M24)</f>
        <v>15144</v>
      </c>
      <c r="BB24" s="45">
        <f>BA24+SUM(N24:AZ24)</f>
        <v>15144</v>
      </c>
      <c r="BC24" s="50" t="str">
        <f>SpellNumber(L24,BB24)</f>
        <v>INR  Fifteen Thousand One Hundred &amp; Forty Four  Only</v>
      </c>
      <c r="IA24" s="20">
        <v>3.05</v>
      </c>
      <c r="IB24" s="20" t="s">
        <v>48</v>
      </c>
      <c r="ID24" s="20">
        <v>150</v>
      </c>
      <c r="IE24" s="21" t="s">
        <v>43</v>
      </c>
      <c r="IF24" s="21"/>
      <c r="IG24" s="21"/>
      <c r="IH24" s="21"/>
      <c r="II24" s="21"/>
    </row>
    <row r="25" spans="1:243" s="20" customFormat="1" ht="126">
      <c r="A25" s="60">
        <v>3.06</v>
      </c>
      <c r="B25" s="51" t="s">
        <v>65</v>
      </c>
      <c r="C25" s="29"/>
      <c r="D25" s="62"/>
      <c r="E25" s="62"/>
      <c r="F25" s="62"/>
      <c r="G25" s="62"/>
      <c r="H25" s="62"/>
      <c r="I25" s="62"/>
      <c r="J25" s="62"/>
      <c r="K25" s="62"/>
      <c r="L25" s="62"/>
      <c r="M25" s="62"/>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IA25" s="20">
        <v>3.06</v>
      </c>
      <c r="IB25" s="20" t="s">
        <v>65</v>
      </c>
      <c r="IE25" s="21"/>
      <c r="IF25" s="21"/>
      <c r="IG25" s="21"/>
      <c r="IH25" s="21"/>
      <c r="II25" s="21"/>
    </row>
    <row r="26" spans="1:243" s="20" customFormat="1" ht="42.75">
      <c r="A26" s="60">
        <v>3.07</v>
      </c>
      <c r="B26" s="51" t="s">
        <v>66</v>
      </c>
      <c r="C26" s="29"/>
      <c r="D26" s="29">
        <v>892</v>
      </c>
      <c r="E26" s="52" t="s">
        <v>43</v>
      </c>
      <c r="F26" s="89">
        <v>99.89</v>
      </c>
      <c r="G26" s="39"/>
      <c r="H26" s="33"/>
      <c r="I26" s="34" t="s">
        <v>33</v>
      </c>
      <c r="J26" s="35">
        <f>IF(I26="Less(-)",-1,1)</f>
        <v>1</v>
      </c>
      <c r="K26" s="33" t="s">
        <v>34</v>
      </c>
      <c r="L26" s="33" t="s">
        <v>4</v>
      </c>
      <c r="M26" s="36"/>
      <c r="N26" s="43"/>
      <c r="O26" s="43"/>
      <c r="P26" s="44"/>
      <c r="Q26" s="43"/>
      <c r="R26" s="4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6">
        <f>total_amount_ba($B$2,$D$2,D26,F26,J26,K26,M26)</f>
        <v>89101.88</v>
      </c>
      <c r="BB26" s="45">
        <f>BA26+SUM(N26:AZ26)</f>
        <v>89101.88</v>
      </c>
      <c r="BC26" s="50" t="str">
        <f>SpellNumber(L26,BB26)</f>
        <v>INR  Eighty Nine Thousand One Hundred &amp; One  and Paise Eighty Eight Only</v>
      </c>
      <c r="IA26" s="20">
        <v>3.07</v>
      </c>
      <c r="IB26" s="20" t="s">
        <v>66</v>
      </c>
      <c r="ID26" s="20">
        <v>892</v>
      </c>
      <c r="IE26" s="21" t="s">
        <v>43</v>
      </c>
      <c r="IF26" s="21"/>
      <c r="IG26" s="21"/>
      <c r="IH26" s="21"/>
      <c r="II26" s="21"/>
    </row>
    <row r="27" spans="1:243" s="20" customFormat="1" ht="63">
      <c r="A27" s="60">
        <v>3.08</v>
      </c>
      <c r="B27" s="51" t="s">
        <v>67</v>
      </c>
      <c r="C27" s="29"/>
      <c r="D27" s="62"/>
      <c r="E27" s="62"/>
      <c r="F27" s="62"/>
      <c r="G27" s="62"/>
      <c r="H27" s="62"/>
      <c r="I27" s="62"/>
      <c r="J27" s="62"/>
      <c r="K27" s="62"/>
      <c r="L27" s="62"/>
      <c r="M27" s="62"/>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IA27" s="20">
        <v>3.08</v>
      </c>
      <c r="IB27" s="20" t="s">
        <v>67</v>
      </c>
      <c r="IE27" s="21"/>
      <c r="IF27" s="21"/>
      <c r="IG27" s="21"/>
      <c r="IH27" s="21"/>
      <c r="II27" s="21"/>
    </row>
    <row r="28" spans="1:243" s="20" customFormat="1" ht="42.75">
      <c r="A28" s="60">
        <v>3.09</v>
      </c>
      <c r="B28" s="51" t="s">
        <v>68</v>
      </c>
      <c r="C28" s="29"/>
      <c r="D28" s="29">
        <v>363</v>
      </c>
      <c r="E28" s="52" t="s">
        <v>43</v>
      </c>
      <c r="F28" s="89">
        <v>70.1</v>
      </c>
      <c r="G28" s="39"/>
      <c r="H28" s="33"/>
      <c r="I28" s="34" t="s">
        <v>33</v>
      </c>
      <c r="J28" s="35">
        <f>IF(I28="Less(-)",-1,1)</f>
        <v>1</v>
      </c>
      <c r="K28" s="33" t="s">
        <v>34</v>
      </c>
      <c r="L28" s="33" t="s">
        <v>4</v>
      </c>
      <c r="M28" s="36"/>
      <c r="N28" s="43"/>
      <c r="O28" s="43"/>
      <c r="P28" s="44"/>
      <c r="Q28" s="43"/>
      <c r="R28" s="43"/>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6">
        <f>total_amount_ba($B$2,$D$2,D28,F28,J28,K28,M28)</f>
        <v>25446.3</v>
      </c>
      <c r="BB28" s="45">
        <f>BA28+SUM(N28:AZ28)</f>
        <v>25446.3</v>
      </c>
      <c r="BC28" s="50" t="str">
        <f>SpellNumber(L28,BB28)</f>
        <v>INR  Twenty Five Thousand Four Hundred &amp; Forty Six  and Paise Thirty Only</v>
      </c>
      <c r="IA28" s="20">
        <v>3.09</v>
      </c>
      <c r="IB28" s="20" t="s">
        <v>68</v>
      </c>
      <c r="ID28" s="20">
        <v>363</v>
      </c>
      <c r="IE28" s="21" t="s">
        <v>43</v>
      </c>
      <c r="IF28" s="21"/>
      <c r="IG28" s="21"/>
      <c r="IH28" s="21"/>
      <c r="II28" s="21"/>
    </row>
    <row r="29" spans="1:243" s="20" customFormat="1" ht="47.25">
      <c r="A29" s="88">
        <v>3.1</v>
      </c>
      <c r="B29" s="51" t="s">
        <v>49</v>
      </c>
      <c r="C29" s="29"/>
      <c r="D29" s="62"/>
      <c r="E29" s="62"/>
      <c r="F29" s="62"/>
      <c r="G29" s="62"/>
      <c r="H29" s="62"/>
      <c r="I29" s="62"/>
      <c r="J29" s="62"/>
      <c r="K29" s="62"/>
      <c r="L29" s="62"/>
      <c r="M29" s="62"/>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IA29" s="20">
        <v>3.1</v>
      </c>
      <c r="IB29" s="20" t="s">
        <v>49</v>
      </c>
      <c r="IE29" s="21"/>
      <c r="IF29" s="21"/>
      <c r="IG29" s="21"/>
      <c r="IH29" s="21"/>
      <c r="II29" s="21"/>
    </row>
    <row r="30" spans="1:243" s="20" customFormat="1" ht="47.25">
      <c r="A30" s="60">
        <v>3.11</v>
      </c>
      <c r="B30" s="51" t="s">
        <v>50</v>
      </c>
      <c r="C30" s="29"/>
      <c r="D30" s="29">
        <v>420</v>
      </c>
      <c r="E30" s="52" t="s">
        <v>43</v>
      </c>
      <c r="F30" s="89">
        <v>85.71</v>
      </c>
      <c r="G30" s="39"/>
      <c r="H30" s="33"/>
      <c r="I30" s="34" t="s">
        <v>33</v>
      </c>
      <c r="J30" s="35">
        <f>IF(I30="Less(-)",-1,1)</f>
        <v>1</v>
      </c>
      <c r="K30" s="33" t="s">
        <v>34</v>
      </c>
      <c r="L30" s="33" t="s">
        <v>4</v>
      </c>
      <c r="M30" s="36"/>
      <c r="N30" s="43"/>
      <c r="O30" s="43"/>
      <c r="P30" s="44"/>
      <c r="Q30" s="43"/>
      <c r="R30" s="43"/>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6">
        <f>total_amount_ba($B$2,$D$2,D30,F30,J30,K30,M30)</f>
        <v>35998.2</v>
      </c>
      <c r="BB30" s="45">
        <f>BA30+SUM(N30:AZ30)</f>
        <v>35998.2</v>
      </c>
      <c r="BC30" s="50" t="str">
        <f>SpellNumber(L30,BB30)</f>
        <v>INR  Thirty Five Thousand Nine Hundred &amp; Ninety Eight  and Paise Twenty Only</v>
      </c>
      <c r="IA30" s="20">
        <v>3.11</v>
      </c>
      <c r="IB30" s="20" t="s">
        <v>50</v>
      </c>
      <c r="ID30" s="20">
        <v>420</v>
      </c>
      <c r="IE30" s="21" t="s">
        <v>43</v>
      </c>
      <c r="IF30" s="21"/>
      <c r="IG30" s="21"/>
      <c r="IH30" s="21"/>
      <c r="II30" s="21"/>
    </row>
    <row r="31" spans="1:243" s="20" customFormat="1" ht="15.75">
      <c r="A31" s="60">
        <v>4</v>
      </c>
      <c r="B31" s="51" t="s">
        <v>69</v>
      </c>
      <c r="C31" s="29"/>
      <c r="D31" s="62"/>
      <c r="E31" s="62"/>
      <c r="F31" s="62"/>
      <c r="G31" s="62"/>
      <c r="H31" s="62"/>
      <c r="I31" s="62"/>
      <c r="J31" s="62"/>
      <c r="K31" s="62"/>
      <c r="L31" s="62"/>
      <c r="M31" s="62"/>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IA31" s="20">
        <v>4</v>
      </c>
      <c r="IB31" s="20" t="s">
        <v>69</v>
      </c>
      <c r="IE31" s="21"/>
      <c r="IF31" s="21"/>
      <c r="IG31" s="21"/>
      <c r="IH31" s="21"/>
      <c r="II31" s="21"/>
    </row>
    <row r="32" spans="1:243" s="20" customFormat="1" ht="141.75">
      <c r="A32" s="60">
        <v>4.01</v>
      </c>
      <c r="B32" s="51" t="s">
        <v>70</v>
      </c>
      <c r="C32" s="29"/>
      <c r="D32" s="62"/>
      <c r="E32" s="62"/>
      <c r="F32" s="62"/>
      <c r="G32" s="62"/>
      <c r="H32" s="62"/>
      <c r="I32" s="62"/>
      <c r="J32" s="62"/>
      <c r="K32" s="62"/>
      <c r="L32" s="62"/>
      <c r="M32" s="62"/>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IA32" s="20">
        <v>4.01</v>
      </c>
      <c r="IB32" s="20" t="s">
        <v>70</v>
      </c>
      <c r="IE32" s="21"/>
      <c r="IF32" s="21"/>
      <c r="IG32" s="21"/>
      <c r="IH32" s="21"/>
      <c r="II32" s="21"/>
    </row>
    <row r="33" spans="1:243" s="20" customFormat="1" ht="47.25">
      <c r="A33" s="60">
        <v>4.02</v>
      </c>
      <c r="B33" s="51" t="s">
        <v>71</v>
      </c>
      <c r="C33" s="29"/>
      <c r="D33" s="29">
        <v>3.83</v>
      </c>
      <c r="E33" s="52" t="s">
        <v>43</v>
      </c>
      <c r="F33" s="89">
        <v>1282.2</v>
      </c>
      <c r="G33" s="39"/>
      <c r="H33" s="33"/>
      <c r="I33" s="34" t="s">
        <v>33</v>
      </c>
      <c r="J33" s="35">
        <f>IF(I33="Less(-)",-1,1)</f>
        <v>1</v>
      </c>
      <c r="K33" s="33" t="s">
        <v>34</v>
      </c>
      <c r="L33" s="33" t="s">
        <v>4</v>
      </c>
      <c r="M33" s="36"/>
      <c r="N33" s="43"/>
      <c r="O33" s="43"/>
      <c r="P33" s="44"/>
      <c r="Q33" s="43"/>
      <c r="R33" s="43"/>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6">
        <f>total_amount_ba($B$2,$D$2,D33,F33,J33,K33,M33)</f>
        <v>4910.83</v>
      </c>
      <c r="BB33" s="45">
        <f>BA33+SUM(N33:AZ33)</f>
        <v>4910.83</v>
      </c>
      <c r="BC33" s="50" t="str">
        <f>SpellNumber(L33,BB33)</f>
        <v>INR  Four Thousand Nine Hundred &amp; Ten  and Paise Eighty Three Only</v>
      </c>
      <c r="IA33" s="20">
        <v>4.02</v>
      </c>
      <c r="IB33" s="20" t="s">
        <v>71</v>
      </c>
      <c r="ID33" s="20">
        <v>3.83</v>
      </c>
      <c r="IE33" s="21" t="s">
        <v>43</v>
      </c>
      <c r="IF33" s="21"/>
      <c r="IG33" s="21"/>
      <c r="IH33" s="21"/>
      <c r="II33" s="21"/>
    </row>
    <row r="34" spans="1:243" s="20" customFormat="1" ht="17.25" customHeight="1">
      <c r="A34" s="60">
        <v>5</v>
      </c>
      <c r="B34" s="51" t="s">
        <v>72</v>
      </c>
      <c r="C34" s="29"/>
      <c r="D34" s="62"/>
      <c r="E34" s="62"/>
      <c r="F34" s="62"/>
      <c r="G34" s="62"/>
      <c r="H34" s="62"/>
      <c r="I34" s="62"/>
      <c r="J34" s="62"/>
      <c r="K34" s="62"/>
      <c r="L34" s="62"/>
      <c r="M34" s="62"/>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IA34" s="20">
        <v>5</v>
      </c>
      <c r="IB34" s="90" t="s">
        <v>72</v>
      </c>
      <c r="IE34" s="21"/>
      <c r="IF34" s="21"/>
      <c r="IG34" s="21"/>
      <c r="IH34" s="21"/>
      <c r="II34" s="21"/>
    </row>
    <row r="35" spans="1:243" s="20" customFormat="1" ht="78" customHeight="1">
      <c r="A35" s="60">
        <v>5.01</v>
      </c>
      <c r="B35" s="51" t="s">
        <v>73</v>
      </c>
      <c r="C35" s="29"/>
      <c r="D35" s="29">
        <v>46</v>
      </c>
      <c r="E35" s="52" t="s">
        <v>75</v>
      </c>
      <c r="F35" s="89">
        <v>583.65</v>
      </c>
      <c r="G35" s="39"/>
      <c r="H35" s="33"/>
      <c r="I35" s="34" t="s">
        <v>33</v>
      </c>
      <c r="J35" s="35">
        <f>IF(I35="Less(-)",-1,1)</f>
        <v>1</v>
      </c>
      <c r="K35" s="33" t="s">
        <v>34</v>
      </c>
      <c r="L35" s="33" t="s">
        <v>4</v>
      </c>
      <c r="M35" s="36"/>
      <c r="N35" s="43"/>
      <c r="O35" s="43"/>
      <c r="P35" s="44"/>
      <c r="Q35" s="43"/>
      <c r="R35" s="43"/>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6">
        <f>total_amount_ba($B$2,$D$2,D35,F35,J35,K35,M35)</f>
        <v>26847.9</v>
      </c>
      <c r="BB35" s="45">
        <f>BA35+SUM(N35:AZ35)</f>
        <v>26847.9</v>
      </c>
      <c r="BC35" s="50" t="str">
        <f>SpellNumber(L35,BB35)</f>
        <v>INR  Twenty Six Thousand Eight Hundred &amp; Forty Seven  and Paise Ninety Only</v>
      </c>
      <c r="IA35" s="20">
        <v>5.01</v>
      </c>
      <c r="IB35" s="90" t="s">
        <v>73</v>
      </c>
      <c r="ID35" s="20">
        <v>46</v>
      </c>
      <c r="IE35" s="21" t="s">
        <v>75</v>
      </c>
      <c r="IF35" s="21"/>
      <c r="IG35" s="21"/>
      <c r="IH35" s="21"/>
      <c r="II35" s="21"/>
    </row>
    <row r="36" spans="1:243" s="20" customFormat="1" ht="124.5" customHeight="1">
      <c r="A36" s="60">
        <v>5.02</v>
      </c>
      <c r="B36" s="51" t="s">
        <v>74</v>
      </c>
      <c r="C36" s="29"/>
      <c r="D36" s="29">
        <v>24</v>
      </c>
      <c r="E36" s="52" t="s">
        <v>75</v>
      </c>
      <c r="F36" s="89">
        <v>2276.69</v>
      </c>
      <c r="G36" s="39"/>
      <c r="H36" s="33"/>
      <c r="I36" s="34" t="s">
        <v>33</v>
      </c>
      <c r="J36" s="35">
        <f>IF(I36="Less(-)",-1,1)</f>
        <v>1</v>
      </c>
      <c r="K36" s="33" t="s">
        <v>34</v>
      </c>
      <c r="L36" s="33" t="s">
        <v>4</v>
      </c>
      <c r="M36" s="36"/>
      <c r="N36" s="43"/>
      <c r="O36" s="43"/>
      <c r="P36" s="44"/>
      <c r="Q36" s="43"/>
      <c r="R36" s="43"/>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6">
        <f>total_amount_ba($B$2,$D$2,D36,F36,J36,K36,M36)</f>
        <v>54640.56</v>
      </c>
      <c r="BB36" s="45">
        <f>BA36+SUM(N36:AZ36)</f>
        <v>54640.56</v>
      </c>
      <c r="BC36" s="50" t="str">
        <f>SpellNumber(L36,BB36)</f>
        <v>INR  Fifty Four Thousand Six Hundred &amp; Forty  and Paise Fifty Six Only</v>
      </c>
      <c r="IA36" s="20">
        <v>5.02</v>
      </c>
      <c r="IB36" s="90" t="s">
        <v>74</v>
      </c>
      <c r="ID36" s="20">
        <v>24</v>
      </c>
      <c r="IE36" s="21" t="s">
        <v>75</v>
      </c>
      <c r="IF36" s="21"/>
      <c r="IG36" s="21"/>
      <c r="IH36" s="21"/>
      <c r="II36" s="21"/>
    </row>
    <row r="37" spans="1:55" ht="57">
      <c r="A37" s="66" t="s">
        <v>35</v>
      </c>
      <c r="B37" s="67"/>
      <c r="C37" s="40"/>
      <c r="D37" s="57"/>
      <c r="E37" s="57"/>
      <c r="F37" s="57"/>
      <c r="G37" s="30"/>
      <c r="H37" s="41"/>
      <c r="I37" s="41"/>
      <c r="J37" s="41"/>
      <c r="K37" s="41"/>
      <c r="L37" s="42"/>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49">
        <f>SUM(BA13:BA36)</f>
        <v>268270.54</v>
      </c>
      <c r="BB37" s="49">
        <f>SUM(BB13:BB36)</f>
        <v>268270.54</v>
      </c>
      <c r="BC37" s="53" t="str">
        <f>SpellNumber($E$2,BB37)</f>
        <v>INR  Two Lakh Sixty Eight Thousand Two Hundred &amp; Seventy  and Paise Fifty Four Only</v>
      </c>
    </row>
    <row r="38" spans="1:55" ht="46.5" customHeight="1">
      <c r="A38" s="64" t="s">
        <v>36</v>
      </c>
      <c r="B38" s="65"/>
      <c r="C38" s="22"/>
      <c r="D38" s="54"/>
      <c r="E38" s="55" t="s">
        <v>44</v>
      </c>
      <c r="F38" s="56"/>
      <c r="G38" s="23"/>
      <c r="H38" s="24"/>
      <c r="I38" s="24"/>
      <c r="J38" s="24"/>
      <c r="K38" s="25"/>
      <c r="L38" s="26"/>
      <c r="M38" s="27"/>
      <c r="N38" s="28"/>
      <c r="O38" s="20"/>
      <c r="P38" s="20"/>
      <c r="Q38" s="20"/>
      <c r="R38" s="20"/>
      <c r="S38" s="20"/>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47">
        <f>IF(ISBLANK(F38),0,IF(E38="Excess (+)",ROUND(BA37+(BA37*F38),2),IF(E38="Less (-)",ROUND(BA37+(BA37*F38*(-1)),2),IF(E38="At Par",BA37,0))))</f>
        <v>0</v>
      </c>
      <c r="BB38" s="48">
        <f>ROUND(BA38,0)</f>
        <v>0</v>
      </c>
      <c r="BC38" s="32" t="str">
        <f>SpellNumber($E$2,BB38)</f>
        <v>INR Zero Only</v>
      </c>
    </row>
    <row r="39" spans="1:55" ht="45.75" customHeight="1">
      <c r="A39" s="64" t="s">
        <v>37</v>
      </c>
      <c r="B39" s="65"/>
      <c r="C39" s="69" t="str">
        <f>SpellNumber($E$2,BB38)</f>
        <v>INR Zero Only</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10" ht="15"/>
    <row r="2211" ht="15"/>
    <row r="2212" ht="15"/>
    <row r="2213" ht="15"/>
    <row r="2214" ht="15"/>
    <row r="2215" ht="15"/>
    <row r="2216" ht="15"/>
    <row r="2217" ht="15"/>
    <row r="2218" ht="15"/>
    <row r="2219" ht="15"/>
    <row r="2220" ht="15"/>
    <row r="2221" ht="15"/>
    <row r="2222" ht="15"/>
    <row r="2223" ht="15"/>
  </sheetData>
  <sheetProtection password="8F23" sheet="1"/>
  <mergeCells count="22">
    <mergeCell ref="B8:BC8"/>
    <mergeCell ref="D13:BC13"/>
    <mergeCell ref="C39:BC39"/>
    <mergeCell ref="A1:L1"/>
    <mergeCell ref="A4:BC4"/>
    <mergeCell ref="A5:BC5"/>
    <mergeCell ref="A6:BC6"/>
    <mergeCell ref="A7:BC7"/>
    <mergeCell ref="A9:BC9"/>
    <mergeCell ref="D16:BC16"/>
    <mergeCell ref="D17:BC17"/>
    <mergeCell ref="D19:BC19"/>
    <mergeCell ref="D21:BC21"/>
    <mergeCell ref="D25:BC25"/>
    <mergeCell ref="D27:BC27"/>
    <mergeCell ref="D29:BC29"/>
    <mergeCell ref="A39:B39"/>
    <mergeCell ref="A38:B38"/>
    <mergeCell ref="A37:B37"/>
    <mergeCell ref="D31:BC31"/>
    <mergeCell ref="D32:BC32"/>
    <mergeCell ref="D34:BC3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E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IF(#REF!&lt;&gt;"Select",99.9,0)</formula2>
    </dataValidation>
    <dataValidation allowBlank="1" showInputMessage="1" showErrorMessage="1" promptTitle="Units" prompt="Please enter Units in text" sqref="D14:E15 D18:E18 D20:E20 D22:E24 D26:E26 D28:E28 D30:E30 D33:E33 D35:E36">
      <formula1>0</formula1>
      <formula2>0</formula2>
    </dataValidation>
    <dataValidation type="decimal" allowBlank="1" showInputMessage="1" showErrorMessage="1" promptTitle="Quantity" prompt="Please enter the Quantity for this item. " errorTitle="Invalid Entry" error="Only Numeric Values are allowed. " sqref="F14:F15 F18 F20 F22:F24 F26 F28 F30 F33 F35:F36">
      <formula1>0</formula1>
      <formula2>999999999999999</formula2>
    </dataValidation>
    <dataValidation type="list" allowBlank="1" showErrorMessage="1" sqref="D13 K14:K15 D16:D17 K18 D19 K20 D21 K22:K24 D25 K26 D27 K28 D29 K30 D31:D32 K33 K35:K36 D3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5 G18:H18 G20:H20 G22:H24 G26:H26 G28:H28 G30:H30 G33:H33 G35:H36">
      <formula1>0</formula1>
      <formula2>999999999999999</formula2>
    </dataValidation>
    <dataValidation allowBlank="1" showInputMessage="1" showErrorMessage="1" promptTitle="Addition / Deduction" prompt="Please Choose the correct One" sqref="J14:J15 J18 J20 J22:J24 J26 J28 J30 J33 J35:J36">
      <formula1>0</formula1>
      <formula2>0</formula2>
    </dataValidation>
    <dataValidation type="list" showErrorMessage="1" sqref="I14:I15 I18 I20 I22:I24 I26 I28 I30 I33 I35: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8:O18 N20:O20 N22:O24 N26:O26 N28:O28 N30:O30 N33:O33 N35: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8 R20 R22:R24 R26 R28 R30 R33 R35: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8 Q20 Q22:Q24 Q26 Q28 Q30 Q33 Q35:Q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8 M20 M22:M24 M26 M28 M30 M33 M35:M36">
      <formula1>0</formula1>
      <formula2>999999999999999</formula2>
    </dataValidation>
    <dataValidation type="list" allowBlank="1" showInputMessage="1" showErrorMessage="1" sqref="L33 L34 L13 L14 L15 L16 L17 L18 L19 L20 L21 L22 L23 L24 L25 L26 L27 L28 L29 L30 L31 L32 L36 L3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6">
      <formula1>0</formula1>
      <formula2>0</formula2>
    </dataValidation>
    <dataValidation type="decimal" allowBlank="1" showErrorMessage="1" errorTitle="Invalid Entry" error="Only Numeric Values are allowed. " sqref="A13:A3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2021-12-22T11:29:36Z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