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'BoQ1'!$A$1:$BC$63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<sst xmlns="http://schemas.openxmlformats.org/spreadsheetml/2006/main" count="461" uniqueCount="148">
  <si>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</si>
  <si>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</si>
  <si>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</si>
  <si>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</si>
  <si>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</si>
  <si>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</si>
  <si>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</si>
  <si>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</si>
  <si>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</si>
  <si>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</si>
  <si>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</si>
  <si>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</si>
  <si>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</si>
  <si>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</si>
  <si>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</si>
  <si>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</si>
  <si>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</si>
  <si>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</si>
  <si>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</si>
  <si>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</si>
  <si>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</si>
  <si>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</si>
  <si>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</si>
  <si>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</si>
  <si>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</si>
  <si>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</si>
  <si>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</si>
  <si>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</si>
  <si>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</si>
  <si>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</si>
  <si>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</si>
  <si>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</si>
  <si>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</si>
  <si>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</si>
  <si>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</si>
  <si>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</si>
  <si>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</si>
  <si>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</si>
  <si>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</si>
  <si>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</si>
  <si>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</si>
  <si>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</si>
  <si>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</si>
  <si>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</si>
  <si>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</si>
  <si>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</si>
  <si>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</si>
  <si>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</si>
  <si>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</si>
  <si>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</si>
  <si>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</si>
  <si>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</si>
  <si>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</si>
  <si>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</si>
  <si>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</si>
  <si>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Tender Inviting Authority: Executive Engineer  AC IWD IIT Kanpur </t>
  </si>
  <si>
    <t>Name of Work: SITC of 3 x 2.2 TR/ Higher Capacity CHW based modular (Floor cum wall mounted) FCUs and associated works at near NL 000 &amp; WL 214.</t>
  </si>
  <si>
    <t>SITC of modular type Fan Coil Unit (floor/wall-mounted) , The unit shall be complete with grills, insulated enclosure, drain tray, comprising of blower, 2/3 row copper coil section, washable filter section, 2 way motorised valve with actuator,   and  brass flair fitting for copper pipe connection, i/c all necessary support /hangers, vibration isolators etc. complete as reqd.</t>
  </si>
  <si>
    <t>2.2 TR or Heigher Capacity</t>
  </si>
  <si>
    <t>Providing and fixing Digital Thermostate for FCUs/AHUs Capacity commissioning i/c  dismantling   old if any  etc. complete as reqd.</t>
  </si>
  <si>
    <t>Cutting &amp; dismantling of condenser / chilled water pipe line with grinder/welding machine/gas cutter for drain out the water from supply and return pipe line and making good after leakage repairing i/c re-filling of water in  pipe line size from 20 mm to 400 mm dia including isolation of defective pipeline, valve operation, testing &amp; commissioning etc as required.</t>
  </si>
  <si>
    <t>20 mm to 100 mm</t>
  </si>
  <si>
    <t>Job</t>
  </si>
  <si>
    <t>125 mm to 200 mm</t>
  </si>
  <si>
    <t>Cutting &amp; dismantling of damaged and defective insulation, removing the thermocole , nitrile, PUF insulation or clading from chilled water MS pipe line of size mentioned below  including hessian cloth, wire mesh, sand, cement, plaster, cleaning of pipe and shifting  the waste material outside the permises of I.I.T. K. campus or desired location as reqd.</t>
  </si>
  <si>
    <t>20 mm to 80 mm</t>
  </si>
  <si>
    <t>Mtr</t>
  </si>
  <si>
    <t>100 mm to 200 mm</t>
  </si>
  <si>
    <t>Providing &amp; fixing of  Brass ball valve with flare of following size  with compatible to proportioning Copper/MS  pipe  i/c all necessary accessories, support /hangers, including old dismantling if any complete as reqd.</t>
  </si>
  <si>
    <t>20 mm</t>
  </si>
  <si>
    <t>Providing &amp; fixing of  Brass Ball valve with Y-strainer, flare of following size  with compatible to proportioning Copper/MS  pipe  i/c all necessary support /hangers &amp; dismantling old if any complete as reqd.</t>
  </si>
  <si>
    <t>Providing &amp; fixing of  SS ball valve of following size  with compatible to proportioning Copper/MS  pipe  i/c all necessary accessories, support /hangers, including old dismantling if any complete as reqd.</t>
  </si>
  <si>
    <t>Providing &amp; fixing of  Brass Air-Vent of following size  with compatible Copper/MS  pipe  i/c all necessary accessories &amp; dismantling old if any complete as reqd.</t>
  </si>
  <si>
    <t>25 mm dia</t>
  </si>
  <si>
    <t>P &amp; F , testing and commisioning of Butterfly valves CI body with SS Disc  Nitrile Rubber Seal &amp; O- Ring PN 16 pressure rating for chilled water with hand lever operated including nut, bolt, flanges, gasket and insulation of valve  as kind of existing pipe etc complete as reqd.</t>
  </si>
  <si>
    <t>40 mm</t>
  </si>
  <si>
    <t>Supply, laying /fixing, testing and commissioning of MS Heavy 'C' class pipe ( IS :1239) of following sizes for chilled/ condenser water piping on surface / underground ( including fabrication of bends / elbows, tees, reducers, sockets, unions etc) with wooden / PUf block, masonry support / MS angle-clamp two coats primer/ enamel paint, vibration isolatorsand fittings as per standard specification complete as required.</t>
  </si>
  <si>
    <t>25 mm</t>
  </si>
  <si>
    <t>32 mm</t>
  </si>
  <si>
    <t>Supplying &amp; fixing insulation on existing MS 'C' class pipe over exposed surface/underground of following sizes with 50 mm thick pipe fire retardant thermocole ( polystrene) moulded pipe section of density 20 kg/cu.m after a thick coat of cold setting adhesive (CPRX compound) ,i/c polytheen wrapping , 500g polythene faced hessain cloth, wiremesh, sand-cement plaster &amp;  painting two or more coat to give even shade after applying one coat of ordinary paint etc complete as required.</t>
  </si>
  <si>
    <t>Supplying &amp; fixing, insulation on existing  pipe overhead/underground of  following sizes  with 25 mm thick Aluminium faced nitrilel rubber / XLPE foam pipe section/sheet fixing with dentride and tightening of insulation section  PVC tape to be wrapped all around the joints. of insulation etc complete as required.</t>
  </si>
  <si>
    <t>Providing and fixing aluminium clading made of 26 swg thick aluminium sheet i/c band, reducer, tee, dead end etc complete as required.</t>
  </si>
  <si>
    <t>SqM</t>
  </si>
  <si>
    <r>
      <t xml:space="preserve">Providing and fixing Chlorinated Polyvinyl Chloride </t>
    </r>
    <r>
      <rPr>
        <b/>
        <sz val="9"/>
        <rFont val="Calibri"/>
        <family val="2"/>
      </rPr>
      <t>(CPVC) pipes,</t>
    </r>
    <r>
      <rPr>
        <sz val="9"/>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t>
    </r>
  </si>
  <si>
    <t>25 mm nominal outer dia Pipes</t>
  </si>
  <si>
    <t>32 mm nominal outer dia Pipes</t>
  </si>
  <si>
    <r>
      <t>Providing,laying &amp; fixing of</t>
    </r>
    <r>
      <rPr>
        <sz val="9"/>
        <color indexed="10"/>
        <rFont val="Calibri"/>
        <family val="2"/>
      </rPr>
      <t xml:space="preserve"> </t>
    </r>
    <r>
      <rPr>
        <sz val="9"/>
        <color indexed="8"/>
        <rFont val="Calibri"/>
        <family val="2"/>
      </rPr>
      <t>rainforced fiber flexible/soft  PVC pipe of size given below etc. complete as reqd.</t>
    </r>
  </si>
  <si>
    <t>upto 20 mm</t>
  </si>
  <si>
    <r>
      <t xml:space="preserve">Supply &amp; fixing of </t>
    </r>
    <r>
      <rPr>
        <sz val="9"/>
        <color indexed="8"/>
        <rFont val="Calibri"/>
        <family val="2"/>
      </rPr>
      <t>copper piping 5/8" or 6/8" with 19 mm thick Class "O" Nitrile insulation on surface / recessed with flair nut, clamps  i/c hole making on wall, resealing etc complete as reqd.</t>
    </r>
  </si>
  <si>
    <r>
      <t xml:space="preserve">Providing, laying, testing, and commissioning of following size  </t>
    </r>
    <r>
      <rPr>
        <sz val="9"/>
        <color indexed="8"/>
        <rFont val="Calibri"/>
        <family val="2"/>
      </rPr>
      <t>Un-armoured PVC insulated Copper conducter power/controle cable of following size on surface/recessed complete as required.</t>
    </r>
  </si>
  <si>
    <t>3 Core x 1.5 Sqmm, flexible Un-armoured copper cable</t>
  </si>
  <si>
    <r>
      <t xml:space="preserve">Providing and fixing of Single Phase </t>
    </r>
    <r>
      <rPr>
        <sz val="9"/>
        <color indexed="8"/>
        <rFont val="Calibri"/>
        <family val="2"/>
      </rPr>
      <t xml:space="preserve">Plug top  ISI Marked for  AC (FCU) unit  etc i/c dismentling old plug top if any complete as required. (Make: Anchor/Equv.)  </t>
    </r>
  </si>
  <si>
    <t xml:space="preserve">3 pin- 6 Amp. </t>
  </si>
  <si>
    <r>
      <t xml:space="preserve">Providing &amp; fixing of </t>
    </r>
    <r>
      <rPr>
        <sz val="9"/>
        <color indexed="10"/>
        <rFont val="Calibri"/>
        <family val="2"/>
      </rPr>
      <t xml:space="preserve"> </t>
    </r>
    <r>
      <rPr>
        <sz val="9"/>
        <color indexed="8"/>
        <rFont val="Calibri"/>
        <family val="2"/>
      </rPr>
      <t>Thermal protecting layer  (double coat ) painting over exposed MS/copper pipe insulation outer surface with aapproved make chemical, shade and glass clothc as per standared specification compete as required.</t>
    </r>
  </si>
  <si>
    <t>Supply and installation UPVC mini trunking (casing-caping) &amp; flexible conduit of following size white-system with independent cover- without central partion etc. as reqd</t>
  </si>
  <si>
    <t xml:space="preserve">UPVC trunking 20mm x 12mm </t>
  </si>
  <si>
    <t>Flexi Conduit 20 mm</t>
  </si>
  <si>
    <t>Making wall opening upto 750 mm dia/Suitable in any type / thick  of wall for pipe/duct etc and re-closing the opening with brick, sand, cement  and  plaster i/c re-painting as per existing desigine/shape complete as required.</t>
  </si>
  <si>
    <t>Providing and fixing double scaffolding system (cup lock type) on the exterior side of building/structure, upto 25 metre height, above ground level, including additional rows of scaffolding in stepped manner as per requirement of site, made with 40mm dia M.S. tube, placed 1.5 metre centre to centre, horizontal &amp; vertical tubes joint with cup &amp; lock system with M.S. Tubes, M.S. tube challis, M.S. clamps and staircase system in the scaffolding for working platform etc. and maintaining it in a serviceable condition for execution of work of cleaning and/ or pointing and/ or applying chemical and removing it thereafter. The scaffolding system shall be stiffened with bracings, runners, connecting with the building etc, wherever required, if feasible, for inspection of work at required locations with essential safety features for the workmen etc., complete as per directions and approval of Engineer-in-charge.Note:- (1) The elevational area of the scaffolding shall be measured for payment purpose.(2) The payment will be made once only for execution of all items for such works.</t>
  </si>
  <si>
    <t>Item1</t>
  </si>
  <si>
    <t>Item2</t>
  </si>
  <si>
    <t>Item3</t>
  </si>
  <si>
    <t>Item4</t>
  </si>
  <si>
    <t>Item5</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</si>
  <si>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</si>
  <si>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</si>
  <si>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</si>
  <si>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</si>
  <si>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</si>
  <si>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</si>
  <si>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</si>
  <si>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</si>
  <si>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</si>
  <si>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</si>
  <si>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</si>
  <si>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</si>
  <si>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</si>
  <si>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</si>
  <si>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</si>
  <si>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</si>
  <si>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</si>
  <si>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</si>
  <si>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</si>
  <si>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</si>
  <si>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</si>
  <si>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</si>
  <si>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</si>
  <si>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</si>
  <si>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</si>
  <si>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</si>
  <si>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</si>
  <si>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</si>
  <si>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</si>
  <si>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</si>
  <si>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</si>
  <si>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</si>
  <si>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</si>
  <si>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</si>
  <si>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</si>
  <si>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</si>
  <si>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</si>
  <si>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</si>
  <si>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</si>
  <si>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</si>
  <si>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</si>
  <si>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</si>
  <si>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</si>
  <si>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Contract No:  16/AC/2021/146 dated 20.09.2021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</si>
</sst>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9"/>
      <color indexed="8"/>
      <name val="Calibri"/>
      <family val="2"/>
    </font>
    <font>
      <sz val="9"/>
      <name val="Calibri"/>
      <family val="2"/>
    </font>
    <font>
      <sz val="12"/>
      <name val="Times New Roman"/>
      <family val="1"/>
    </font>
    <font>
      <b/>
      <sz val="9"/>
      <name val="Calibri"/>
      <family val="2"/>
    </font>
    <font>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9"/>
      <color theme="1"/>
      <name val="Calibri"/>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7"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7"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8"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9"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70"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71" fillId="33" borderId="11" xfId="58" applyNumberFormat="1" applyFont="1" applyFill="1" applyBorder="1" applyAlignment="1" applyProtection="1">
      <alignment vertical="center" wrapText="1"/>
      <protection locked="0"/>
    </xf>
    <xf numFmtId="0" fontId="70"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72" fillId="0" borderId="0" xfId="57" applyNumberFormat="1" applyFont="1" applyFill="1">
      <alignment/>
      <protection/>
    </xf>
    <xf numFmtId="164" fontId="73"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4" fillId="33" borderId="11" xfId="64" applyNumberFormat="1" applyFont="1" applyFill="1" applyBorder="1" applyAlignment="1">
      <alignment horizontal="center" vertical="center"/>
    </xf>
    <xf numFmtId="0" fontId="65"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16" fillId="0" borderId="13" xfId="0" applyNumberFormat="1" applyFont="1" applyFill="1" applyBorder="1" applyAlignment="1">
      <alignment horizontal="justify" vertical="top" wrapText="1"/>
    </xf>
    <xf numFmtId="0" fontId="75" fillId="0" borderId="13" xfId="0" applyFont="1" applyFill="1" applyBorder="1" applyAlignment="1">
      <alignment horizontal="justify" vertical="top"/>
    </xf>
    <xf numFmtId="0" fontId="16" fillId="0" borderId="13" xfId="0" applyFont="1" applyFill="1" applyBorder="1" applyAlignment="1">
      <alignment horizontal="center" vertical="top"/>
    </xf>
    <xf numFmtId="0" fontId="16" fillId="0" borderId="13" xfId="0" applyFont="1" applyFill="1" applyBorder="1" applyAlignment="1">
      <alignment vertical="top"/>
    </xf>
    <xf numFmtId="1" fontId="16" fillId="0" borderId="13" xfId="0" applyNumberFormat="1" applyFont="1" applyFill="1" applyBorder="1" applyAlignment="1">
      <alignment horizontal="center" vertical="center"/>
    </xf>
    <xf numFmtId="0" fontId="16" fillId="0" borderId="13" xfId="0" applyFont="1" applyFill="1" applyBorder="1" applyAlignment="1">
      <alignment horizontal="center" vertical="center"/>
    </xf>
    <xf numFmtId="0" fontId="16" fillId="0" borderId="13" xfId="60" applyFont="1" applyFill="1" applyBorder="1" applyAlignment="1">
      <alignment horizontal="left" vertical="top"/>
      <protection/>
    </xf>
    <xf numFmtId="0" fontId="75" fillId="0" borderId="13" xfId="0" applyFont="1" applyFill="1" applyBorder="1" applyAlignment="1">
      <alignment horizontal="justify"/>
    </xf>
    <xf numFmtId="1" fontId="16" fillId="0" borderId="13" xfId="0" applyNumberFormat="1" applyFont="1" applyFill="1" applyBorder="1" applyAlignment="1">
      <alignment horizontal="center" vertical="top"/>
    </xf>
    <xf numFmtId="0" fontId="75" fillId="0" borderId="13" xfId="0" applyFont="1" applyFill="1" applyBorder="1" applyAlignment="1">
      <alignment horizontal="center" vertical="top"/>
    </xf>
    <xf numFmtId="0" fontId="75" fillId="0" borderId="13" xfId="0" applyFont="1" applyFill="1" applyBorder="1" applyAlignment="1">
      <alignment horizontal="center" vertical="center"/>
    </xf>
    <xf numFmtId="0" fontId="16" fillId="0" borderId="13" xfId="60" applyFont="1" applyFill="1" applyBorder="1" applyAlignment="1">
      <alignment horizontal="center" vertical="top"/>
      <protection/>
    </xf>
    <xf numFmtId="1" fontId="75" fillId="0" borderId="13" xfId="0" applyNumberFormat="1" applyFont="1" applyFill="1" applyBorder="1" applyAlignment="1">
      <alignment horizontal="center" vertical="center"/>
    </xf>
    <xf numFmtId="1" fontId="75" fillId="0" borderId="13"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center" wrapText="1"/>
    </xf>
    <xf numFmtId="1" fontId="16" fillId="0" borderId="13" xfId="0" applyNumberFormat="1" applyFont="1" applyFill="1" applyBorder="1" applyAlignment="1">
      <alignment horizontal="center" vertical="top" wrapText="1"/>
    </xf>
    <xf numFmtId="1" fontId="75" fillId="0" borderId="13" xfId="0" applyNumberFormat="1" applyFont="1" applyFill="1" applyBorder="1" applyAlignment="1">
      <alignment horizontal="center" vertical="top"/>
    </xf>
    <xf numFmtId="0" fontId="16" fillId="0" borderId="13" xfId="0" applyNumberFormat="1" applyFont="1" applyFill="1" applyBorder="1" applyAlignment="1">
      <alignment horizontal="left" vertical="top" wrapText="1"/>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Sheet1"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64"/>
  <sheetViews>
    <sheetView showGridLines="0" zoomScale="130" zoomScaleNormal="130" zoomScalePageLayoutView="0" workbookViewId="0" topLeftCell="A1">
      <selection activeCell="A7" sqref="A7:BC7"/>
    </sheetView>
  </sheetViews>
  <sheetFormatPr defaultColWidth="9.140625" defaultRowHeight="15"/>
  <cols>
    <col min="1" max="1" width="15.421875" style="57" customWidth="1"/>
    <col min="2" max="2" width="47.8515625" style="57" customWidth="1"/>
    <col min="3" max="3" width="20.7109375" style="57" hidden="1" customWidth="1"/>
    <col min="4" max="4" width="6.7109375" style="57" customWidth="1"/>
    <col min="5" max="5" width="7.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92" t="str">
        <f>B2&amp;" BoQ"</f>
        <v>Item Rate BoQ</v>
      </c>
      <c r="B1" s="92"/>
      <c r="C1" s="92"/>
      <c r="D1" s="92"/>
      <c r="E1" s="92"/>
      <c r="F1" s="92"/>
      <c r="G1" s="92"/>
      <c r="H1" s="92"/>
      <c r="I1" s="92"/>
      <c r="J1" s="92"/>
      <c r="K1" s="92"/>
      <c r="L1" s="92"/>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93" t="s">
        <v>55</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7"/>
      <c r="IF4" s="7"/>
      <c r="IG4" s="7"/>
      <c r="IH4" s="7"/>
      <c r="II4" s="7"/>
    </row>
    <row r="5" spans="1:243" s="6" customFormat="1" ht="30.75" customHeight="1">
      <c r="A5" s="93" t="s">
        <v>56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7"/>
      <c r="IF5" s="7"/>
      <c r="IG5" s="7"/>
      <c r="IH5" s="7"/>
      <c r="II5" s="7"/>
    </row>
    <row r="6" spans="1:243" s="6" customFormat="1" ht="30.75" customHeight="1">
      <c r="A6" s="93" t="s">
        <v>147</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7"/>
      <c r="IF6" s="7"/>
      <c r="IG6" s="7"/>
      <c r="IH6" s="7"/>
      <c r="II6" s="7"/>
    </row>
    <row r="7" spans="1:243" s="6"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7"/>
      <c r="IF7" s="7"/>
      <c r="IG7" s="7"/>
      <c r="IH7" s="7"/>
      <c r="II7" s="7"/>
    </row>
    <row r="8" spans="1:243" s="9" customFormat="1" ht="61.5" customHeight="1">
      <c r="A8" s="8" t="s">
        <v>51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10"/>
      <c r="IF8" s="10"/>
      <c r="IG8" s="10"/>
      <c r="IH8" s="10"/>
      <c r="II8" s="10"/>
    </row>
    <row r="9" spans="1:243" s="11" customFormat="1" ht="61.5" customHeight="1">
      <c r="A9" s="86" t="s">
        <v>11</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84">
      <c r="A13" s="77">
        <v>1</v>
      </c>
      <c r="B13" s="68" t="s">
        <v>57</v>
      </c>
      <c r="C13" s="19" t="s">
        <v>99</v>
      </c>
      <c r="D13" s="77"/>
      <c r="E13" s="77"/>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77">
        <v>1.1</v>
      </c>
      <c r="B14" s="69" t="s">
        <v>58</v>
      </c>
      <c r="C14" s="19" t="s">
        <v>100</v>
      </c>
      <c r="D14" s="76">
        <v>3</v>
      </c>
      <c r="E14" s="78" t="s">
        <v>37</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36">
      <c r="A15" s="77">
        <v>2</v>
      </c>
      <c r="B15" s="69" t="s">
        <v>59</v>
      </c>
      <c r="C15" s="19" t="s">
        <v>101</v>
      </c>
      <c r="D15" s="76">
        <v>3</v>
      </c>
      <c r="E15" s="78" t="s">
        <v>37</v>
      </c>
      <c r="F15" s="67">
        <v>100</v>
      </c>
      <c r="G15" s="33"/>
      <c r="H15" s="33"/>
      <c r="I15" s="20" t="s">
        <v>38</v>
      </c>
      <c r="J15" s="22">
        <f aca="true" t="shared" si="0" ref="J15:J31">IF(I15="Less(-)",-1,1)</f>
        <v>1</v>
      </c>
      <c r="K15" s="23" t="s">
        <v>48</v>
      </c>
      <c r="L15" s="23" t="s">
        <v>7</v>
      </c>
      <c r="M15" s="6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64">
        <f aca="true" t="shared" si="1" ref="BA15:BA31">total_amount_ba($B$2,$D$2,D15,F15,J15,K15,M15)</f>
        <v>0</v>
      </c>
      <c r="BB15" s="64">
        <f aca="true" t="shared" si="2" ref="BB15:BB31">BA15+SUM(N15:AZ15)</f>
        <v>0</v>
      </c>
      <c r="BC15" s="30" t="str">
        <f aca="true" t="shared" si="3" ref="BC15:BC31">SpellNumber(L15,BB15)</f>
        <v>INR Zero Only</v>
      </c>
      <c r="IE15" s="32">
        <v>1.02</v>
      </c>
      <c r="IF15" s="32" t="s">
        <v>40</v>
      </c>
      <c r="IG15" s="32" t="s">
        <v>41</v>
      </c>
      <c r="IH15" s="32">
        <v>213</v>
      </c>
      <c r="II15" s="32" t="s">
        <v>37</v>
      </c>
    </row>
    <row r="16" spans="1:243" s="31" customFormat="1" ht="84">
      <c r="A16" s="70">
        <v>3</v>
      </c>
      <c r="B16" s="68" t="s">
        <v>60</v>
      </c>
      <c r="C16" s="19" t="s">
        <v>102</v>
      </c>
      <c r="D16" s="77"/>
      <c r="E16" s="77"/>
      <c r="F16" s="20"/>
      <c r="G16" s="21"/>
      <c r="H16" s="21"/>
      <c r="I16" s="20"/>
      <c r="J16" s="22"/>
      <c r="K16" s="23"/>
      <c r="L16" s="23"/>
      <c r="M16" s="24"/>
      <c r="N16" s="25"/>
      <c r="O16" s="25"/>
      <c r="P16" s="26"/>
      <c r="Q16" s="25"/>
      <c r="R16" s="25"/>
      <c r="S16" s="27"/>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28"/>
      <c r="BB16" s="29"/>
      <c r="BC16" s="30"/>
      <c r="IE16" s="32">
        <v>2</v>
      </c>
      <c r="IF16" s="32" t="s">
        <v>34</v>
      </c>
      <c r="IG16" s="32" t="s">
        <v>42</v>
      </c>
      <c r="IH16" s="32">
        <v>10</v>
      </c>
      <c r="II16" s="32" t="s">
        <v>37</v>
      </c>
    </row>
    <row r="17" spans="1:243" s="31" customFormat="1" ht="15">
      <c r="A17" s="70">
        <v>3.1</v>
      </c>
      <c r="B17" s="71" t="s">
        <v>61</v>
      </c>
      <c r="C17" s="19" t="s">
        <v>103</v>
      </c>
      <c r="D17" s="72">
        <v>1</v>
      </c>
      <c r="E17" s="73" t="s">
        <v>62</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15">
      <c r="A18" s="70">
        <v>3.2</v>
      </c>
      <c r="B18" s="71" t="s">
        <v>63</v>
      </c>
      <c r="C18" s="19" t="s">
        <v>104</v>
      </c>
      <c r="D18" s="72">
        <v>1</v>
      </c>
      <c r="E18" s="73" t="s">
        <v>62</v>
      </c>
      <c r="F18" s="67">
        <v>10</v>
      </c>
      <c r="G18" s="33"/>
      <c r="H18" s="33"/>
      <c r="I18" s="20" t="s">
        <v>38</v>
      </c>
      <c r="J18" s="22">
        <f t="shared" si="0"/>
        <v>1</v>
      </c>
      <c r="K18" s="23" t="s">
        <v>48</v>
      </c>
      <c r="L18" s="23" t="s">
        <v>7</v>
      </c>
      <c r="M18" s="6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64">
        <f t="shared" si="1"/>
        <v>0</v>
      </c>
      <c r="BB18" s="64">
        <f t="shared" si="2"/>
        <v>0</v>
      </c>
      <c r="BC18" s="30" t="str">
        <f t="shared" si="3"/>
        <v>INR Zero Only</v>
      </c>
      <c r="IE18" s="32">
        <v>1.01</v>
      </c>
      <c r="IF18" s="32" t="s">
        <v>39</v>
      </c>
      <c r="IG18" s="32" t="s">
        <v>35</v>
      </c>
      <c r="IH18" s="32">
        <v>123.223</v>
      </c>
      <c r="II18" s="32" t="s">
        <v>37</v>
      </c>
    </row>
    <row r="19" spans="1:243" s="31" customFormat="1" ht="84">
      <c r="A19" s="79">
        <v>4</v>
      </c>
      <c r="B19" s="68" t="s">
        <v>64</v>
      </c>
      <c r="C19" s="19" t="s">
        <v>105</v>
      </c>
      <c r="D19" s="77"/>
      <c r="E19" s="77"/>
      <c r="F19" s="20"/>
      <c r="G19" s="21"/>
      <c r="H19" s="21"/>
      <c r="I19" s="20"/>
      <c r="J19" s="22"/>
      <c r="K19" s="23"/>
      <c r="L19" s="23"/>
      <c r="M19" s="24"/>
      <c r="N19" s="25"/>
      <c r="O19" s="25"/>
      <c r="P19" s="26"/>
      <c r="Q19" s="25"/>
      <c r="R19" s="25"/>
      <c r="S19" s="27"/>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8"/>
      <c r="BB19" s="29"/>
      <c r="BC19" s="30"/>
      <c r="IE19" s="32">
        <v>1.02</v>
      </c>
      <c r="IF19" s="32" t="s">
        <v>40</v>
      </c>
      <c r="IG19" s="32" t="s">
        <v>41</v>
      </c>
      <c r="IH19" s="32">
        <v>213</v>
      </c>
      <c r="II19" s="32" t="s">
        <v>37</v>
      </c>
    </row>
    <row r="20" spans="1:243" s="31" customFormat="1" ht="15">
      <c r="A20" s="70">
        <v>4.1</v>
      </c>
      <c r="B20" s="74" t="s">
        <v>65</v>
      </c>
      <c r="C20" s="19" t="s">
        <v>106</v>
      </c>
      <c r="D20" s="72">
        <v>1</v>
      </c>
      <c r="E20" s="73" t="s">
        <v>66</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70">
        <v>4.2</v>
      </c>
      <c r="B21" s="74" t="s">
        <v>67</v>
      </c>
      <c r="C21" s="19" t="s">
        <v>107</v>
      </c>
      <c r="D21" s="72">
        <v>1</v>
      </c>
      <c r="E21" s="73" t="s">
        <v>66</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60">
      <c r="A22" s="70">
        <v>5</v>
      </c>
      <c r="B22" s="68" t="s">
        <v>68</v>
      </c>
      <c r="C22" s="19" t="s">
        <v>108</v>
      </c>
      <c r="D22" s="77"/>
      <c r="E22" s="77"/>
      <c r="F22" s="20"/>
      <c r="G22" s="21"/>
      <c r="H22" s="21"/>
      <c r="I22" s="20"/>
      <c r="J22" s="22"/>
      <c r="K22" s="23"/>
      <c r="L22" s="23"/>
      <c r="M22" s="24"/>
      <c r="N22" s="25"/>
      <c r="O22" s="25"/>
      <c r="P22" s="26"/>
      <c r="Q22" s="25"/>
      <c r="R22" s="25"/>
      <c r="S22" s="27"/>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c r="BB22" s="29"/>
      <c r="BC22" s="30"/>
      <c r="IE22" s="32">
        <v>1.01</v>
      </c>
      <c r="IF22" s="32" t="s">
        <v>39</v>
      </c>
      <c r="IG22" s="32" t="s">
        <v>35</v>
      </c>
      <c r="IH22" s="32">
        <v>123.223</v>
      </c>
      <c r="II22" s="32" t="s">
        <v>37</v>
      </c>
    </row>
    <row r="23" spans="1:243" s="31" customFormat="1" ht="15">
      <c r="A23" s="78">
        <v>5.1</v>
      </c>
      <c r="B23" s="69" t="s">
        <v>69</v>
      </c>
      <c r="C23" s="19" t="s">
        <v>109</v>
      </c>
      <c r="D23" s="80">
        <v>5</v>
      </c>
      <c r="E23" s="78" t="s">
        <v>37</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48">
      <c r="A24" s="70">
        <v>6</v>
      </c>
      <c r="B24" s="68" t="s">
        <v>70</v>
      </c>
      <c r="C24" s="19" t="s">
        <v>110</v>
      </c>
      <c r="D24" s="77"/>
      <c r="E24" s="77"/>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15">
      <c r="A25" s="78">
        <v>6.1</v>
      </c>
      <c r="B25" s="69" t="s">
        <v>69</v>
      </c>
      <c r="C25" s="19" t="s">
        <v>111</v>
      </c>
      <c r="D25" s="80">
        <v>5</v>
      </c>
      <c r="E25" s="78" t="s">
        <v>37</v>
      </c>
      <c r="F25" s="67">
        <v>10</v>
      </c>
      <c r="G25" s="33"/>
      <c r="H25" s="33"/>
      <c r="I25" s="20" t="s">
        <v>38</v>
      </c>
      <c r="J25" s="22">
        <f t="shared" si="0"/>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t="shared" si="1"/>
        <v>0</v>
      </c>
      <c r="BB25" s="64">
        <f t="shared" si="2"/>
        <v>0</v>
      </c>
      <c r="BC25" s="30" t="str">
        <f t="shared" si="3"/>
        <v>INR Zero Only</v>
      </c>
      <c r="IE25" s="32">
        <v>2</v>
      </c>
      <c r="IF25" s="32" t="s">
        <v>34</v>
      </c>
      <c r="IG25" s="32" t="s">
        <v>42</v>
      </c>
      <c r="IH25" s="32">
        <v>10</v>
      </c>
      <c r="II25" s="32" t="s">
        <v>37</v>
      </c>
    </row>
    <row r="26" spans="1:243" s="31" customFormat="1" ht="48">
      <c r="A26" s="77">
        <v>7</v>
      </c>
      <c r="B26" s="68" t="s">
        <v>71</v>
      </c>
      <c r="C26" s="19" t="s">
        <v>112</v>
      </c>
      <c r="D26" s="77"/>
      <c r="E26" s="77"/>
      <c r="F26" s="20"/>
      <c r="G26" s="21"/>
      <c r="H26" s="21"/>
      <c r="I26" s="20"/>
      <c r="J26" s="22"/>
      <c r="K26" s="23"/>
      <c r="L26" s="23"/>
      <c r="M26" s="24"/>
      <c r="N26" s="25"/>
      <c r="O26" s="25"/>
      <c r="P26" s="26"/>
      <c r="Q26" s="25"/>
      <c r="R26" s="25"/>
      <c r="S26" s="27"/>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28"/>
      <c r="BB26" s="29"/>
      <c r="BC26" s="30"/>
      <c r="IE26" s="32">
        <v>3</v>
      </c>
      <c r="IF26" s="32" t="s">
        <v>43</v>
      </c>
      <c r="IG26" s="32" t="s">
        <v>44</v>
      </c>
      <c r="IH26" s="32">
        <v>10</v>
      </c>
      <c r="II26" s="32" t="s">
        <v>37</v>
      </c>
    </row>
    <row r="27" spans="1:243" s="31" customFormat="1" ht="15">
      <c r="A27" s="78">
        <v>7.1</v>
      </c>
      <c r="B27" s="69" t="s">
        <v>69</v>
      </c>
      <c r="C27" s="19" t="s">
        <v>113</v>
      </c>
      <c r="D27" s="80">
        <v>2</v>
      </c>
      <c r="E27" s="78" t="s">
        <v>37</v>
      </c>
      <c r="F27" s="67">
        <v>10</v>
      </c>
      <c r="G27" s="33"/>
      <c r="H27" s="33"/>
      <c r="I27" s="20" t="s">
        <v>38</v>
      </c>
      <c r="J27" s="22">
        <f t="shared" si="0"/>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1"/>
        <v>0</v>
      </c>
      <c r="BB27" s="64">
        <f t="shared" si="2"/>
        <v>0</v>
      </c>
      <c r="BC27" s="30" t="str">
        <f t="shared" si="3"/>
        <v>INR Zero Only</v>
      </c>
      <c r="IE27" s="32">
        <v>1.01</v>
      </c>
      <c r="IF27" s="32" t="s">
        <v>39</v>
      </c>
      <c r="IG27" s="32" t="s">
        <v>35</v>
      </c>
      <c r="IH27" s="32">
        <v>123.223</v>
      </c>
      <c r="II27" s="32" t="s">
        <v>37</v>
      </c>
    </row>
    <row r="28" spans="1:243" s="31" customFormat="1" ht="36">
      <c r="A28" s="70">
        <v>8</v>
      </c>
      <c r="B28" s="68" t="s">
        <v>72</v>
      </c>
      <c r="C28" s="19" t="s">
        <v>114</v>
      </c>
      <c r="D28" s="77"/>
      <c r="E28" s="77"/>
      <c r="F28" s="20"/>
      <c r="G28" s="21"/>
      <c r="H28" s="21"/>
      <c r="I28" s="20"/>
      <c r="J28" s="22"/>
      <c r="K28" s="23"/>
      <c r="L28" s="23"/>
      <c r="M28" s="24"/>
      <c r="N28" s="25"/>
      <c r="O28" s="25"/>
      <c r="P28" s="26"/>
      <c r="Q28" s="25"/>
      <c r="R28" s="25"/>
      <c r="S28" s="27"/>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28"/>
      <c r="BB28" s="29"/>
      <c r="BC28" s="30"/>
      <c r="IE28" s="32">
        <v>1.02</v>
      </c>
      <c r="IF28" s="32" t="s">
        <v>40</v>
      </c>
      <c r="IG28" s="32" t="s">
        <v>41</v>
      </c>
      <c r="IH28" s="32">
        <v>213</v>
      </c>
      <c r="II28" s="32" t="s">
        <v>37</v>
      </c>
    </row>
    <row r="29" spans="1:243" s="31" customFormat="1" ht="15">
      <c r="A29" s="78">
        <v>8.1</v>
      </c>
      <c r="B29" s="69" t="s">
        <v>73</v>
      </c>
      <c r="C29" s="19" t="s">
        <v>115</v>
      </c>
      <c r="D29" s="80">
        <v>4</v>
      </c>
      <c r="E29" s="78" t="s">
        <v>37</v>
      </c>
      <c r="F29" s="67">
        <v>10</v>
      </c>
      <c r="G29" s="33"/>
      <c r="H29" s="33"/>
      <c r="I29" s="20" t="s">
        <v>38</v>
      </c>
      <c r="J29" s="22">
        <f t="shared" si="0"/>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1"/>
        <v>0</v>
      </c>
      <c r="BB29" s="64">
        <f t="shared" si="2"/>
        <v>0</v>
      </c>
      <c r="BC29" s="30" t="str">
        <f t="shared" si="3"/>
        <v>INR Zero Only</v>
      </c>
      <c r="IE29" s="32">
        <v>2</v>
      </c>
      <c r="IF29" s="32" t="s">
        <v>34</v>
      </c>
      <c r="IG29" s="32" t="s">
        <v>42</v>
      </c>
      <c r="IH29" s="32">
        <v>10</v>
      </c>
      <c r="II29" s="32" t="s">
        <v>37</v>
      </c>
    </row>
    <row r="30" spans="1:243" s="31" customFormat="1" ht="60">
      <c r="A30" s="77">
        <v>9</v>
      </c>
      <c r="B30" s="68" t="s">
        <v>74</v>
      </c>
      <c r="C30" s="19" t="s">
        <v>116</v>
      </c>
      <c r="D30" s="77"/>
      <c r="E30" s="77"/>
      <c r="F30" s="20"/>
      <c r="G30" s="21"/>
      <c r="H30" s="21"/>
      <c r="I30" s="20"/>
      <c r="J30" s="22"/>
      <c r="K30" s="23"/>
      <c r="L30" s="23"/>
      <c r="M30" s="24"/>
      <c r="N30" s="25"/>
      <c r="O30" s="25"/>
      <c r="P30" s="26"/>
      <c r="Q30" s="25"/>
      <c r="R30" s="25"/>
      <c r="S30" s="27"/>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28"/>
      <c r="BB30" s="29"/>
      <c r="BC30" s="30"/>
      <c r="IE30" s="32">
        <v>3</v>
      </c>
      <c r="IF30" s="32" t="s">
        <v>43</v>
      </c>
      <c r="IG30" s="32" t="s">
        <v>44</v>
      </c>
      <c r="IH30" s="32">
        <v>10</v>
      </c>
      <c r="II30" s="32" t="s">
        <v>37</v>
      </c>
    </row>
    <row r="31" spans="1:243" s="31" customFormat="1" ht="15">
      <c r="A31" s="78">
        <v>9.1</v>
      </c>
      <c r="B31" s="75" t="s">
        <v>75</v>
      </c>
      <c r="C31" s="19" t="s">
        <v>117</v>
      </c>
      <c r="D31" s="81">
        <v>2</v>
      </c>
      <c r="E31" s="78" t="s">
        <v>37</v>
      </c>
      <c r="F31" s="67">
        <v>10</v>
      </c>
      <c r="G31" s="33"/>
      <c r="H31" s="33"/>
      <c r="I31" s="20" t="s">
        <v>38</v>
      </c>
      <c r="J31" s="22">
        <f t="shared" si="0"/>
        <v>1</v>
      </c>
      <c r="K31" s="23" t="s">
        <v>48</v>
      </c>
      <c r="L31" s="23" t="s">
        <v>7</v>
      </c>
      <c r="M31" s="66"/>
      <c r="N31" s="34"/>
      <c r="O31" s="34"/>
      <c r="P31" s="35"/>
      <c r="Q31" s="34"/>
      <c r="R31" s="34"/>
      <c r="S31" s="36"/>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64">
        <f t="shared" si="1"/>
        <v>0</v>
      </c>
      <c r="BB31" s="64">
        <f t="shared" si="2"/>
        <v>0</v>
      </c>
      <c r="BC31" s="30" t="str">
        <f t="shared" si="3"/>
        <v>INR Zero Only</v>
      </c>
      <c r="IE31" s="32">
        <v>1.01</v>
      </c>
      <c r="IF31" s="32" t="s">
        <v>39</v>
      </c>
      <c r="IG31" s="32" t="s">
        <v>35</v>
      </c>
      <c r="IH31" s="32">
        <v>123.223</v>
      </c>
      <c r="II31" s="32" t="s">
        <v>37</v>
      </c>
    </row>
    <row r="32" spans="1:243" s="31" customFormat="1" ht="96">
      <c r="A32" s="70">
        <v>10</v>
      </c>
      <c r="B32" s="68" t="s">
        <v>76</v>
      </c>
      <c r="C32" s="19" t="s">
        <v>118</v>
      </c>
      <c r="D32" s="77"/>
      <c r="E32" s="77"/>
      <c r="F32" s="20"/>
      <c r="G32" s="21"/>
      <c r="H32" s="21"/>
      <c r="I32" s="20"/>
      <c r="J32" s="22"/>
      <c r="K32" s="23"/>
      <c r="L32" s="23"/>
      <c r="M32" s="24"/>
      <c r="N32" s="25"/>
      <c r="O32" s="25"/>
      <c r="P32" s="26"/>
      <c r="Q32" s="25"/>
      <c r="R32" s="25"/>
      <c r="S32" s="27"/>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28"/>
      <c r="BB32" s="29"/>
      <c r="BC32" s="30"/>
      <c r="IE32" s="32">
        <v>1.02</v>
      </c>
      <c r="IF32" s="32" t="s">
        <v>40</v>
      </c>
      <c r="IG32" s="32" t="s">
        <v>41</v>
      </c>
      <c r="IH32" s="32">
        <v>213</v>
      </c>
      <c r="II32" s="32" t="s">
        <v>37</v>
      </c>
    </row>
    <row r="33" spans="1:243" s="31" customFormat="1" ht="15">
      <c r="A33" s="78">
        <v>10.1</v>
      </c>
      <c r="B33" s="69" t="s">
        <v>77</v>
      </c>
      <c r="C33" s="19" t="s">
        <v>119</v>
      </c>
      <c r="D33" s="82">
        <v>10</v>
      </c>
      <c r="E33" s="82" t="s">
        <v>66</v>
      </c>
      <c r="F33" s="67">
        <v>100</v>
      </c>
      <c r="G33" s="33"/>
      <c r="H33" s="33"/>
      <c r="I33" s="20" t="s">
        <v>38</v>
      </c>
      <c r="J33" s="22">
        <f>IF(I33="Less(-)",-1,1)</f>
        <v>1</v>
      </c>
      <c r="K33" s="23" t="s">
        <v>48</v>
      </c>
      <c r="L33" s="23" t="s">
        <v>7</v>
      </c>
      <c r="M33" s="66"/>
      <c r="N33" s="34"/>
      <c r="O33" s="34"/>
      <c r="P33" s="35"/>
      <c r="Q33" s="34"/>
      <c r="R33" s="34"/>
      <c r="S33" s="36"/>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64">
        <f aca="true" t="shared" si="4" ref="BA33:BA50">total_amount_ba($B$2,$D$2,D33,F33,J33,K33,M33)</f>
        <v>0</v>
      </c>
      <c r="BB33" s="64">
        <f aca="true" t="shared" si="5" ref="BB33:BB50">BA33+SUM(N33:AZ33)</f>
        <v>0</v>
      </c>
      <c r="BC33" s="30" t="str">
        <f aca="true" t="shared" si="6" ref="BC33:BC50">SpellNumber(L33,BB33)</f>
        <v>INR Zero Only</v>
      </c>
      <c r="IE33" s="32">
        <v>1.02</v>
      </c>
      <c r="IF33" s="32" t="s">
        <v>40</v>
      </c>
      <c r="IG33" s="32" t="s">
        <v>41</v>
      </c>
      <c r="IH33" s="32">
        <v>213</v>
      </c>
      <c r="II33" s="32" t="s">
        <v>37</v>
      </c>
    </row>
    <row r="34" spans="1:243" s="31" customFormat="1" ht="15">
      <c r="A34" s="78">
        <v>10.2</v>
      </c>
      <c r="B34" s="69" t="s">
        <v>78</v>
      </c>
      <c r="C34" s="19" t="s">
        <v>120</v>
      </c>
      <c r="D34" s="82">
        <v>10</v>
      </c>
      <c r="E34" s="82" t="s">
        <v>66</v>
      </c>
      <c r="F34" s="67">
        <v>10</v>
      </c>
      <c r="G34" s="33"/>
      <c r="H34" s="33"/>
      <c r="I34" s="20" t="s">
        <v>38</v>
      </c>
      <c r="J34" s="22">
        <f>IF(I34="Less(-)",-1,1)</f>
        <v>1</v>
      </c>
      <c r="K34" s="23" t="s">
        <v>48</v>
      </c>
      <c r="L34" s="23" t="s">
        <v>7</v>
      </c>
      <c r="M34" s="66"/>
      <c r="N34" s="34"/>
      <c r="O34" s="34"/>
      <c r="P34" s="35"/>
      <c r="Q34" s="34"/>
      <c r="R34" s="34"/>
      <c r="S34" s="36"/>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64">
        <f t="shared" si="4"/>
        <v>0</v>
      </c>
      <c r="BB34" s="64">
        <f t="shared" si="5"/>
        <v>0</v>
      </c>
      <c r="BC34" s="30" t="str">
        <f t="shared" si="6"/>
        <v>INR Zero Only</v>
      </c>
      <c r="IE34" s="32">
        <v>2</v>
      </c>
      <c r="IF34" s="32" t="s">
        <v>34</v>
      </c>
      <c r="IG34" s="32" t="s">
        <v>42</v>
      </c>
      <c r="IH34" s="32">
        <v>10</v>
      </c>
      <c r="II34" s="32" t="s">
        <v>37</v>
      </c>
    </row>
    <row r="35" spans="1:243" s="31" customFormat="1" ht="15">
      <c r="A35" s="78">
        <v>10.3</v>
      </c>
      <c r="B35" s="69" t="s">
        <v>75</v>
      </c>
      <c r="C35" s="19" t="s">
        <v>121</v>
      </c>
      <c r="D35" s="82">
        <v>12</v>
      </c>
      <c r="E35" s="82" t="s">
        <v>66</v>
      </c>
      <c r="F35" s="67">
        <v>10</v>
      </c>
      <c r="G35" s="33"/>
      <c r="H35" s="33"/>
      <c r="I35" s="20" t="s">
        <v>38</v>
      </c>
      <c r="J35" s="22">
        <f>IF(I35="Less(-)",-1,1)</f>
        <v>1</v>
      </c>
      <c r="K35" s="23" t="s">
        <v>48</v>
      </c>
      <c r="L35" s="23" t="s">
        <v>7</v>
      </c>
      <c r="M35" s="66"/>
      <c r="N35" s="34"/>
      <c r="O35" s="34"/>
      <c r="P35" s="35"/>
      <c r="Q35" s="34"/>
      <c r="R35" s="34"/>
      <c r="S35" s="36"/>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64">
        <f t="shared" si="4"/>
        <v>0</v>
      </c>
      <c r="BB35" s="64">
        <f t="shared" si="5"/>
        <v>0</v>
      </c>
      <c r="BC35" s="30" t="str">
        <f t="shared" si="6"/>
        <v>INR Zero Only</v>
      </c>
      <c r="IE35" s="32">
        <v>3</v>
      </c>
      <c r="IF35" s="32" t="s">
        <v>43</v>
      </c>
      <c r="IG35" s="32" t="s">
        <v>44</v>
      </c>
      <c r="IH35" s="32">
        <v>10</v>
      </c>
      <c r="II35" s="32" t="s">
        <v>37</v>
      </c>
    </row>
    <row r="36" spans="1:243" s="31" customFormat="1" ht="108">
      <c r="A36" s="77">
        <v>11</v>
      </c>
      <c r="B36" s="68" t="s">
        <v>79</v>
      </c>
      <c r="C36" s="19" t="s">
        <v>122</v>
      </c>
      <c r="D36" s="77"/>
      <c r="E36" s="77"/>
      <c r="F36" s="20"/>
      <c r="G36" s="21"/>
      <c r="H36" s="21"/>
      <c r="I36" s="20"/>
      <c r="J36" s="22"/>
      <c r="K36" s="23"/>
      <c r="L36" s="23"/>
      <c r="M36" s="24"/>
      <c r="N36" s="25"/>
      <c r="O36" s="25"/>
      <c r="P36" s="26"/>
      <c r="Q36" s="25"/>
      <c r="R36" s="25"/>
      <c r="S36" s="27"/>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28"/>
      <c r="BB36" s="29"/>
      <c r="BC36" s="30"/>
      <c r="IE36" s="32">
        <v>1.01</v>
      </c>
      <c r="IF36" s="32" t="s">
        <v>39</v>
      </c>
      <c r="IG36" s="32" t="s">
        <v>35</v>
      </c>
      <c r="IH36" s="32">
        <v>123.223</v>
      </c>
      <c r="II36" s="32" t="s">
        <v>37</v>
      </c>
    </row>
    <row r="37" spans="1:243" s="31" customFormat="1" ht="15">
      <c r="A37" s="78">
        <v>11.1</v>
      </c>
      <c r="B37" s="69" t="s">
        <v>77</v>
      </c>
      <c r="C37" s="19" t="s">
        <v>123</v>
      </c>
      <c r="D37" s="82">
        <v>4</v>
      </c>
      <c r="E37" s="82" t="s">
        <v>66</v>
      </c>
      <c r="F37" s="67">
        <v>10</v>
      </c>
      <c r="G37" s="33"/>
      <c r="H37" s="33"/>
      <c r="I37" s="20" t="s">
        <v>38</v>
      </c>
      <c r="J37" s="22">
        <f>IF(I37="Less(-)",-1,1)</f>
        <v>1</v>
      </c>
      <c r="K37" s="23" t="s">
        <v>48</v>
      </c>
      <c r="L37" s="23" t="s">
        <v>7</v>
      </c>
      <c r="M37" s="66"/>
      <c r="N37" s="34"/>
      <c r="O37" s="34"/>
      <c r="P37" s="35"/>
      <c r="Q37" s="34"/>
      <c r="R37" s="34"/>
      <c r="S37" s="36"/>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8"/>
      <c r="AV37" s="37"/>
      <c r="AW37" s="37"/>
      <c r="AX37" s="37"/>
      <c r="AY37" s="37"/>
      <c r="AZ37" s="37"/>
      <c r="BA37" s="64">
        <f t="shared" si="4"/>
        <v>0</v>
      </c>
      <c r="BB37" s="64">
        <f t="shared" si="5"/>
        <v>0</v>
      </c>
      <c r="BC37" s="30" t="str">
        <f t="shared" si="6"/>
        <v>INR Zero Only</v>
      </c>
      <c r="IE37" s="32">
        <v>1.02</v>
      </c>
      <c r="IF37" s="32" t="s">
        <v>40</v>
      </c>
      <c r="IG37" s="32" t="s">
        <v>41</v>
      </c>
      <c r="IH37" s="32">
        <v>213</v>
      </c>
      <c r="II37" s="32" t="s">
        <v>37</v>
      </c>
    </row>
    <row r="38" spans="1:243" s="31" customFormat="1" ht="15">
      <c r="A38" s="78">
        <v>11.2</v>
      </c>
      <c r="B38" s="69" t="s">
        <v>78</v>
      </c>
      <c r="C38" s="19" t="s">
        <v>124</v>
      </c>
      <c r="D38" s="82">
        <v>10</v>
      </c>
      <c r="E38" s="82" t="s">
        <v>66</v>
      </c>
      <c r="F38" s="67">
        <v>10</v>
      </c>
      <c r="G38" s="33"/>
      <c r="H38" s="33"/>
      <c r="I38" s="20" t="s">
        <v>38</v>
      </c>
      <c r="J38" s="22">
        <f>IF(I38="Less(-)",-1,1)</f>
        <v>1</v>
      </c>
      <c r="K38" s="23" t="s">
        <v>48</v>
      </c>
      <c r="L38" s="23" t="s">
        <v>7</v>
      </c>
      <c r="M38" s="66"/>
      <c r="N38" s="34"/>
      <c r="O38" s="34"/>
      <c r="P38" s="35"/>
      <c r="Q38" s="34"/>
      <c r="R38" s="34"/>
      <c r="S38" s="36"/>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64">
        <f t="shared" si="4"/>
        <v>0</v>
      </c>
      <c r="BB38" s="64">
        <f t="shared" si="5"/>
        <v>0</v>
      </c>
      <c r="BC38" s="30" t="str">
        <f t="shared" si="6"/>
        <v>INR Zero Only</v>
      </c>
      <c r="IE38" s="32">
        <v>2</v>
      </c>
      <c r="IF38" s="32" t="s">
        <v>34</v>
      </c>
      <c r="IG38" s="32" t="s">
        <v>42</v>
      </c>
      <c r="IH38" s="32">
        <v>10</v>
      </c>
      <c r="II38" s="32" t="s">
        <v>37</v>
      </c>
    </row>
    <row r="39" spans="1:243" s="31" customFormat="1" ht="15">
      <c r="A39" s="78">
        <v>11.3</v>
      </c>
      <c r="B39" s="69" t="s">
        <v>75</v>
      </c>
      <c r="C39" s="19" t="s">
        <v>125</v>
      </c>
      <c r="D39" s="82">
        <v>12</v>
      </c>
      <c r="E39" s="82" t="s">
        <v>66</v>
      </c>
      <c r="F39" s="67">
        <v>10</v>
      </c>
      <c r="G39" s="33"/>
      <c r="H39" s="33"/>
      <c r="I39" s="20" t="s">
        <v>38</v>
      </c>
      <c r="J39" s="22">
        <f>IF(I39="Less(-)",-1,1)</f>
        <v>1</v>
      </c>
      <c r="K39" s="23" t="s">
        <v>48</v>
      </c>
      <c r="L39" s="23" t="s">
        <v>7</v>
      </c>
      <c r="M39" s="66"/>
      <c r="N39" s="34"/>
      <c r="O39" s="34"/>
      <c r="P39" s="35"/>
      <c r="Q39" s="34"/>
      <c r="R39" s="34"/>
      <c r="S39" s="36"/>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64">
        <f t="shared" si="4"/>
        <v>0</v>
      </c>
      <c r="BB39" s="64">
        <f t="shared" si="5"/>
        <v>0</v>
      </c>
      <c r="BC39" s="30" t="str">
        <f t="shared" si="6"/>
        <v>INR Zero Only</v>
      </c>
      <c r="IE39" s="32">
        <v>3</v>
      </c>
      <c r="IF39" s="32" t="s">
        <v>43</v>
      </c>
      <c r="IG39" s="32" t="s">
        <v>44</v>
      </c>
      <c r="IH39" s="32">
        <v>10</v>
      </c>
      <c r="II39" s="32" t="s">
        <v>37</v>
      </c>
    </row>
    <row r="40" spans="1:243" s="31" customFormat="1" ht="72">
      <c r="A40" s="77">
        <v>12</v>
      </c>
      <c r="B40" s="69" t="s">
        <v>80</v>
      </c>
      <c r="C40" s="19" t="s">
        <v>126</v>
      </c>
      <c r="D40" s="77"/>
      <c r="E40" s="77"/>
      <c r="F40" s="20"/>
      <c r="G40" s="21"/>
      <c r="H40" s="21"/>
      <c r="I40" s="20"/>
      <c r="J40" s="22"/>
      <c r="K40" s="23"/>
      <c r="L40" s="23"/>
      <c r="M40" s="24"/>
      <c r="N40" s="25"/>
      <c r="O40" s="25"/>
      <c r="P40" s="26"/>
      <c r="Q40" s="25"/>
      <c r="R40" s="25"/>
      <c r="S40" s="27"/>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28"/>
      <c r="BB40" s="29"/>
      <c r="BC40" s="30"/>
      <c r="IE40" s="32">
        <v>1.01</v>
      </c>
      <c r="IF40" s="32" t="s">
        <v>39</v>
      </c>
      <c r="IG40" s="32" t="s">
        <v>35</v>
      </c>
      <c r="IH40" s="32">
        <v>123.223</v>
      </c>
      <c r="II40" s="32" t="s">
        <v>37</v>
      </c>
    </row>
    <row r="41" spans="1:243" s="31" customFormat="1" ht="15">
      <c r="A41" s="77">
        <v>12.1</v>
      </c>
      <c r="B41" s="69" t="s">
        <v>77</v>
      </c>
      <c r="C41" s="19" t="s">
        <v>127</v>
      </c>
      <c r="D41" s="83">
        <v>8</v>
      </c>
      <c r="E41" s="83" t="s">
        <v>66</v>
      </c>
      <c r="F41" s="67">
        <v>10</v>
      </c>
      <c r="G41" s="33"/>
      <c r="H41" s="33"/>
      <c r="I41" s="20" t="s">
        <v>38</v>
      </c>
      <c r="J41" s="22">
        <f>IF(I41="Less(-)",-1,1)</f>
        <v>1</v>
      </c>
      <c r="K41" s="23" t="s">
        <v>48</v>
      </c>
      <c r="L41" s="23" t="s">
        <v>7</v>
      </c>
      <c r="M41" s="66"/>
      <c r="N41" s="34"/>
      <c r="O41" s="34"/>
      <c r="P41" s="35"/>
      <c r="Q41" s="34"/>
      <c r="R41" s="34"/>
      <c r="S41" s="36"/>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64">
        <f t="shared" si="4"/>
        <v>0</v>
      </c>
      <c r="BB41" s="64">
        <f t="shared" si="5"/>
        <v>0</v>
      </c>
      <c r="BC41" s="30" t="str">
        <f t="shared" si="6"/>
        <v>INR Zero Only</v>
      </c>
      <c r="IE41" s="32">
        <v>1.02</v>
      </c>
      <c r="IF41" s="32" t="s">
        <v>40</v>
      </c>
      <c r="IG41" s="32" t="s">
        <v>41</v>
      </c>
      <c r="IH41" s="32">
        <v>213</v>
      </c>
      <c r="II41" s="32" t="s">
        <v>37</v>
      </c>
    </row>
    <row r="42" spans="1:243" s="31" customFormat="1" ht="36">
      <c r="A42" s="77">
        <v>13</v>
      </c>
      <c r="B42" s="69" t="s">
        <v>81</v>
      </c>
      <c r="C42" s="19" t="s">
        <v>128</v>
      </c>
      <c r="D42" s="76">
        <v>14</v>
      </c>
      <c r="E42" s="83" t="s">
        <v>82</v>
      </c>
      <c r="F42" s="67">
        <v>100</v>
      </c>
      <c r="G42" s="33"/>
      <c r="H42" s="33"/>
      <c r="I42" s="20" t="s">
        <v>38</v>
      </c>
      <c r="J42" s="22">
        <f aca="true" t="shared" si="7" ref="J42:J50">IF(I42="Less(-)",-1,1)</f>
        <v>1</v>
      </c>
      <c r="K42" s="23" t="s">
        <v>48</v>
      </c>
      <c r="L42" s="23" t="s">
        <v>7</v>
      </c>
      <c r="M42" s="66"/>
      <c r="N42" s="34"/>
      <c r="O42" s="34"/>
      <c r="P42" s="35"/>
      <c r="Q42" s="34"/>
      <c r="R42" s="34"/>
      <c r="S42" s="36"/>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64">
        <f t="shared" si="4"/>
        <v>0</v>
      </c>
      <c r="BB42" s="64">
        <f t="shared" si="5"/>
        <v>0</v>
      </c>
      <c r="BC42" s="30" t="str">
        <f t="shared" si="6"/>
        <v>INR Zero Only</v>
      </c>
      <c r="IE42" s="32">
        <v>1.02</v>
      </c>
      <c r="IF42" s="32" t="s">
        <v>40</v>
      </c>
      <c r="IG42" s="32" t="s">
        <v>41</v>
      </c>
      <c r="IH42" s="32">
        <v>213</v>
      </c>
      <c r="II42" s="32" t="s">
        <v>37</v>
      </c>
    </row>
    <row r="43" spans="1:243" s="31" customFormat="1" ht="96">
      <c r="A43" s="77">
        <v>14</v>
      </c>
      <c r="B43" s="68" t="s">
        <v>83</v>
      </c>
      <c r="C43" s="19" t="s">
        <v>129</v>
      </c>
      <c r="D43" s="77"/>
      <c r="E43" s="77"/>
      <c r="F43" s="20"/>
      <c r="G43" s="21"/>
      <c r="H43" s="21"/>
      <c r="I43" s="20"/>
      <c r="J43" s="22"/>
      <c r="K43" s="23"/>
      <c r="L43" s="23"/>
      <c r="M43" s="24"/>
      <c r="N43" s="25"/>
      <c r="O43" s="25"/>
      <c r="P43" s="26"/>
      <c r="Q43" s="25"/>
      <c r="R43" s="25"/>
      <c r="S43" s="27"/>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8"/>
      <c r="BB43" s="29"/>
      <c r="BC43" s="30"/>
      <c r="IE43" s="32">
        <v>2</v>
      </c>
      <c r="IF43" s="32" t="s">
        <v>34</v>
      </c>
      <c r="IG43" s="32" t="s">
        <v>42</v>
      </c>
      <c r="IH43" s="32">
        <v>10</v>
      </c>
      <c r="II43" s="32" t="s">
        <v>37</v>
      </c>
    </row>
    <row r="44" spans="1:243" s="31" customFormat="1" ht="15">
      <c r="A44" s="78">
        <v>14.1</v>
      </c>
      <c r="B44" s="69" t="s">
        <v>84</v>
      </c>
      <c r="C44" s="19" t="s">
        <v>130</v>
      </c>
      <c r="D44" s="72">
        <v>6</v>
      </c>
      <c r="E44" s="82" t="s">
        <v>66</v>
      </c>
      <c r="F44" s="67">
        <v>10</v>
      </c>
      <c r="G44" s="33"/>
      <c r="H44" s="33"/>
      <c r="I44" s="20" t="s">
        <v>38</v>
      </c>
      <c r="J44" s="22">
        <f t="shared" si="7"/>
        <v>1</v>
      </c>
      <c r="K44" s="23" t="s">
        <v>48</v>
      </c>
      <c r="L44" s="23" t="s">
        <v>7</v>
      </c>
      <c r="M44" s="66"/>
      <c r="N44" s="34"/>
      <c r="O44" s="34"/>
      <c r="P44" s="35"/>
      <c r="Q44" s="34"/>
      <c r="R44" s="34"/>
      <c r="S44" s="36"/>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64">
        <f t="shared" si="4"/>
        <v>0</v>
      </c>
      <c r="BB44" s="64">
        <f t="shared" si="5"/>
        <v>0</v>
      </c>
      <c r="BC44" s="30" t="str">
        <f t="shared" si="6"/>
        <v>INR Zero Only</v>
      </c>
      <c r="IE44" s="32">
        <v>3</v>
      </c>
      <c r="IF44" s="32" t="s">
        <v>43</v>
      </c>
      <c r="IG44" s="32" t="s">
        <v>44</v>
      </c>
      <c r="IH44" s="32">
        <v>10</v>
      </c>
      <c r="II44" s="32" t="s">
        <v>37</v>
      </c>
    </row>
    <row r="45" spans="1:243" s="31" customFormat="1" ht="15">
      <c r="A45" s="78">
        <v>14.2</v>
      </c>
      <c r="B45" s="69" t="s">
        <v>85</v>
      </c>
      <c r="C45" s="19" t="s">
        <v>131</v>
      </c>
      <c r="D45" s="72">
        <v>12</v>
      </c>
      <c r="E45" s="82" t="s">
        <v>66</v>
      </c>
      <c r="F45" s="67">
        <v>10</v>
      </c>
      <c r="G45" s="33"/>
      <c r="H45" s="33"/>
      <c r="I45" s="20" t="s">
        <v>38</v>
      </c>
      <c r="J45" s="22">
        <f t="shared" si="7"/>
        <v>1</v>
      </c>
      <c r="K45" s="23" t="s">
        <v>48</v>
      </c>
      <c r="L45" s="23" t="s">
        <v>7</v>
      </c>
      <c r="M45" s="66"/>
      <c r="N45" s="34"/>
      <c r="O45" s="34"/>
      <c r="P45" s="35"/>
      <c r="Q45" s="34"/>
      <c r="R45" s="34"/>
      <c r="S45" s="36"/>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64">
        <f t="shared" si="4"/>
        <v>0</v>
      </c>
      <c r="BB45" s="64">
        <f t="shared" si="5"/>
        <v>0</v>
      </c>
      <c r="BC45" s="30" t="str">
        <f t="shared" si="6"/>
        <v>INR Zero Only</v>
      </c>
      <c r="IE45" s="32">
        <v>1.01</v>
      </c>
      <c r="IF45" s="32" t="s">
        <v>39</v>
      </c>
      <c r="IG45" s="32" t="s">
        <v>35</v>
      </c>
      <c r="IH45" s="32">
        <v>123.223</v>
      </c>
      <c r="II45" s="32" t="s">
        <v>37</v>
      </c>
    </row>
    <row r="46" spans="1:243" s="31" customFormat="1" ht="24">
      <c r="A46" s="77">
        <v>15</v>
      </c>
      <c r="B46" s="68" t="s">
        <v>86</v>
      </c>
      <c r="C46" s="19" t="s">
        <v>132</v>
      </c>
      <c r="D46" s="77"/>
      <c r="E46" s="77"/>
      <c r="F46" s="20"/>
      <c r="G46" s="21"/>
      <c r="H46" s="21"/>
      <c r="I46" s="20"/>
      <c r="J46" s="22"/>
      <c r="K46" s="23"/>
      <c r="L46" s="23"/>
      <c r="M46" s="24"/>
      <c r="N46" s="25"/>
      <c r="O46" s="25"/>
      <c r="P46" s="26"/>
      <c r="Q46" s="25"/>
      <c r="R46" s="25"/>
      <c r="S46" s="27"/>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28"/>
      <c r="BB46" s="29"/>
      <c r="BC46" s="30"/>
      <c r="IE46" s="32">
        <v>1.02</v>
      </c>
      <c r="IF46" s="32" t="s">
        <v>40</v>
      </c>
      <c r="IG46" s="32" t="s">
        <v>41</v>
      </c>
      <c r="IH46" s="32">
        <v>213</v>
      </c>
      <c r="II46" s="32" t="s">
        <v>37</v>
      </c>
    </row>
    <row r="47" spans="1:243" s="31" customFormat="1" ht="15">
      <c r="A47" s="78">
        <v>15.1</v>
      </c>
      <c r="B47" s="69" t="s">
        <v>87</v>
      </c>
      <c r="C47" s="19" t="s">
        <v>133</v>
      </c>
      <c r="D47" s="81">
        <v>3</v>
      </c>
      <c r="E47" s="82" t="s">
        <v>66</v>
      </c>
      <c r="F47" s="67">
        <v>10</v>
      </c>
      <c r="G47" s="33"/>
      <c r="H47" s="33"/>
      <c r="I47" s="20" t="s">
        <v>38</v>
      </c>
      <c r="J47" s="22">
        <f t="shared" si="7"/>
        <v>1</v>
      </c>
      <c r="K47" s="23" t="s">
        <v>48</v>
      </c>
      <c r="L47" s="23" t="s">
        <v>7</v>
      </c>
      <c r="M47" s="66"/>
      <c r="N47" s="34"/>
      <c r="O47" s="34"/>
      <c r="P47" s="35"/>
      <c r="Q47" s="34"/>
      <c r="R47" s="34"/>
      <c r="S47" s="36"/>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64">
        <f t="shared" si="4"/>
        <v>0</v>
      </c>
      <c r="BB47" s="64">
        <f t="shared" si="5"/>
        <v>0</v>
      </c>
      <c r="BC47" s="30" t="str">
        <f t="shared" si="6"/>
        <v>INR Zero Only</v>
      </c>
      <c r="IE47" s="32">
        <v>2</v>
      </c>
      <c r="IF47" s="32" t="s">
        <v>34</v>
      </c>
      <c r="IG47" s="32" t="s">
        <v>42</v>
      </c>
      <c r="IH47" s="32">
        <v>10</v>
      </c>
      <c r="II47" s="32" t="s">
        <v>37</v>
      </c>
    </row>
    <row r="48" spans="1:243" s="31" customFormat="1" ht="48">
      <c r="A48" s="77">
        <v>16</v>
      </c>
      <c r="B48" s="68" t="s">
        <v>88</v>
      </c>
      <c r="C48" s="19" t="s">
        <v>134</v>
      </c>
      <c r="D48" s="84">
        <v>7</v>
      </c>
      <c r="E48" s="83" t="s">
        <v>66</v>
      </c>
      <c r="F48" s="67">
        <v>10</v>
      </c>
      <c r="G48" s="33"/>
      <c r="H48" s="33"/>
      <c r="I48" s="20" t="s">
        <v>38</v>
      </c>
      <c r="J48" s="22">
        <f t="shared" si="7"/>
        <v>1</v>
      </c>
      <c r="K48" s="23" t="s">
        <v>48</v>
      </c>
      <c r="L48" s="23" t="s">
        <v>7</v>
      </c>
      <c r="M48" s="66"/>
      <c r="N48" s="34"/>
      <c r="O48" s="34"/>
      <c r="P48" s="35"/>
      <c r="Q48" s="34"/>
      <c r="R48" s="34"/>
      <c r="S48" s="36"/>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64">
        <f t="shared" si="4"/>
        <v>0</v>
      </c>
      <c r="BB48" s="64">
        <f t="shared" si="5"/>
        <v>0</v>
      </c>
      <c r="BC48" s="30" t="str">
        <f t="shared" si="6"/>
        <v>INR Zero Only</v>
      </c>
      <c r="IE48" s="32">
        <v>3</v>
      </c>
      <c r="IF48" s="32" t="s">
        <v>43</v>
      </c>
      <c r="IG48" s="32" t="s">
        <v>44</v>
      </c>
      <c r="IH48" s="32">
        <v>10</v>
      </c>
      <c r="II48" s="32" t="s">
        <v>37</v>
      </c>
    </row>
    <row r="49" spans="1:243" s="31" customFormat="1" ht="48">
      <c r="A49" s="77">
        <v>17</v>
      </c>
      <c r="B49" s="68" t="s">
        <v>89</v>
      </c>
      <c r="C49" s="19" t="s">
        <v>135</v>
      </c>
      <c r="D49" s="77"/>
      <c r="E49" s="77"/>
      <c r="F49" s="20"/>
      <c r="G49" s="21"/>
      <c r="H49" s="21"/>
      <c r="I49" s="20"/>
      <c r="J49" s="22"/>
      <c r="K49" s="23"/>
      <c r="L49" s="23"/>
      <c r="M49" s="24"/>
      <c r="N49" s="25"/>
      <c r="O49" s="25"/>
      <c r="P49" s="26"/>
      <c r="Q49" s="25"/>
      <c r="R49" s="25"/>
      <c r="S49" s="27"/>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28"/>
      <c r="BB49" s="29"/>
      <c r="BC49" s="30"/>
      <c r="IE49" s="32">
        <v>1.01</v>
      </c>
      <c r="IF49" s="32" t="s">
        <v>39</v>
      </c>
      <c r="IG49" s="32" t="s">
        <v>35</v>
      </c>
      <c r="IH49" s="32">
        <v>123.223</v>
      </c>
      <c r="II49" s="32" t="s">
        <v>37</v>
      </c>
    </row>
    <row r="50" spans="1:243" s="31" customFormat="1" ht="15">
      <c r="A50" s="78">
        <v>17.1</v>
      </c>
      <c r="B50" s="69" t="s">
        <v>90</v>
      </c>
      <c r="C50" s="19" t="s">
        <v>136</v>
      </c>
      <c r="D50" s="72">
        <v>18</v>
      </c>
      <c r="E50" s="82" t="s">
        <v>66</v>
      </c>
      <c r="F50" s="67">
        <v>10</v>
      </c>
      <c r="G50" s="33"/>
      <c r="H50" s="33"/>
      <c r="I50" s="20" t="s">
        <v>38</v>
      </c>
      <c r="J50" s="22">
        <f t="shared" si="7"/>
        <v>1</v>
      </c>
      <c r="K50" s="23" t="s">
        <v>48</v>
      </c>
      <c r="L50" s="23" t="s">
        <v>7</v>
      </c>
      <c r="M50" s="66"/>
      <c r="N50" s="34"/>
      <c r="O50" s="34"/>
      <c r="P50" s="35"/>
      <c r="Q50" s="34"/>
      <c r="R50" s="34"/>
      <c r="S50" s="36"/>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64">
        <f t="shared" si="4"/>
        <v>0</v>
      </c>
      <c r="BB50" s="64">
        <f t="shared" si="5"/>
        <v>0</v>
      </c>
      <c r="BC50" s="30" t="str">
        <f t="shared" si="6"/>
        <v>INR Zero Only</v>
      </c>
      <c r="IE50" s="32">
        <v>1.02</v>
      </c>
      <c r="IF50" s="32" t="s">
        <v>40</v>
      </c>
      <c r="IG50" s="32" t="s">
        <v>41</v>
      </c>
      <c r="IH50" s="32">
        <v>213</v>
      </c>
      <c r="II50" s="32" t="s">
        <v>37</v>
      </c>
    </row>
    <row r="51" spans="1:243" s="31" customFormat="1" ht="36">
      <c r="A51" s="77">
        <v>18</v>
      </c>
      <c r="B51" s="68" t="s">
        <v>91</v>
      </c>
      <c r="C51" s="19" t="s">
        <v>137</v>
      </c>
      <c r="D51" s="77"/>
      <c r="E51" s="77"/>
      <c r="F51" s="20"/>
      <c r="G51" s="21"/>
      <c r="H51" s="21"/>
      <c r="I51" s="20"/>
      <c r="J51" s="22"/>
      <c r="K51" s="23"/>
      <c r="L51" s="23"/>
      <c r="M51" s="24"/>
      <c r="N51" s="25"/>
      <c r="O51" s="25"/>
      <c r="P51" s="26"/>
      <c r="Q51" s="25"/>
      <c r="R51" s="25"/>
      <c r="S51" s="27"/>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28"/>
      <c r="BB51" s="29"/>
      <c r="BC51" s="30"/>
      <c r="IE51" s="32">
        <v>1.02</v>
      </c>
      <c r="IF51" s="32" t="s">
        <v>40</v>
      </c>
      <c r="IG51" s="32" t="s">
        <v>41</v>
      </c>
      <c r="IH51" s="32">
        <v>213</v>
      </c>
      <c r="II51" s="32" t="s">
        <v>37</v>
      </c>
    </row>
    <row r="52" spans="1:243" s="31" customFormat="1" ht="15">
      <c r="A52" s="78">
        <v>18.1</v>
      </c>
      <c r="B52" s="75" t="s">
        <v>92</v>
      </c>
      <c r="C52" s="19" t="s">
        <v>138</v>
      </c>
      <c r="D52" s="81">
        <v>3</v>
      </c>
      <c r="E52" s="78" t="s">
        <v>37</v>
      </c>
      <c r="F52" s="67">
        <v>10</v>
      </c>
      <c r="G52" s="33"/>
      <c r="H52" s="33"/>
      <c r="I52" s="20" t="s">
        <v>38</v>
      </c>
      <c r="J52" s="22">
        <f aca="true" t="shared" si="8" ref="J52:J59">IF(I52="Less(-)",-1,1)</f>
        <v>1</v>
      </c>
      <c r="K52" s="23" t="s">
        <v>48</v>
      </c>
      <c r="L52" s="23" t="s">
        <v>7</v>
      </c>
      <c r="M52" s="66"/>
      <c r="N52" s="34"/>
      <c r="O52" s="34"/>
      <c r="P52" s="35"/>
      <c r="Q52" s="34"/>
      <c r="R52" s="34"/>
      <c r="S52" s="36"/>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64">
        <f aca="true" t="shared" si="9" ref="BA52:BA59">total_amount_ba($B$2,$D$2,D52,F52,J52,K52,M52)</f>
        <v>0</v>
      </c>
      <c r="BB52" s="64">
        <f aca="true" t="shared" si="10" ref="BB52:BB59">BA52+SUM(N52:AZ52)</f>
        <v>0</v>
      </c>
      <c r="BC52" s="30" t="str">
        <f aca="true" t="shared" si="11" ref="BC52:BC59">SpellNumber(L52,BB52)</f>
        <v>INR Zero Only</v>
      </c>
      <c r="IE52" s="32">
        <v>2</v>
      </c>
      <c r="IF52" s="32" t="s">
        <v>34</v>
      </c>
      <c r="IG52" s="32" t="s">
        <v>42</v>
      </c>
      <c r="IH52" s="32">
        <v>10</v>
      </c>
      <c r="II52" s="32" t="s">
        <v>37</v>
      </c>
    </row>
    <row r="53" spans="1:243" s="31" customFormat="1" ht="60">
      <c r="A53" s="77">
        <v>19</v>
      </c>
      <c r="B53" s="68" t="s">
        <v>93</v>
      </c>
      <c r="C53" s="19" t="s">
        <v>139</v>
      </c>
      <c r="D53" s="77"/>
      <c r="E53" s="77"/>
      <c r="F53" s="20"/>
      <c r="G53" s="21"/>
      <c r="H53" s="21"/>
      <c r="I53" s="20"/>
      <c r="J53" s="22"/>
      <c r="K53" s="23"/>
      <c r="L53" s="23"/>
      <c r="M53" s="24"/>
      <c r="N53" s="25"/>
      <c r="O53" s="25"/>
      <c r="P53" s="26"/>
      <c r="Q53" s="25"/>
      <c r="R53" s="25"/>
      <c r="S53" s="27"/>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8"/>
      <c r="BB53" s="29"/>
      <c r="BC53" s="30"/>
      <c r="IE53" s="32">
        <v>3</v>
      </c>
      <c r="IF53" s="32" t="s">
        <v>43</v>
      </c>
      <c r="IG53" s="32" t="s">
        <v>44</v>
      </c>
      <c r="IH53" s="32">
        <v>10</v>
      </c>
      <c r="II53" s="32" t="s">
        <v>37</v>
      </c>
    </row>
    <row r="54" spans="1:243" s="31" customFormat="1" ht="15">
      <c r="A54" s="78">
        <v>19.1</v>
      </c>
      <c r="B54" s="69" t="s">
        <v>69</v>
      </c>
      <c r="C54" s="19" t="s">
        <v>140</v>
      </c>
      <c r="D54" s="80">
        <v>5</v>
      </c>
      <c r="E54" s="82" t="s">
        <v>66</v>
      </c>
      <c r="F54" s="67">
        <v>10</v>
      </c>
      <c r="G54" s="33"/>
      <c r="H54" s="33"/>
      <c r="I54" s="20" t="s">
        <v>38</v>
      </c>
      <c r="J54" s="22">
        <f t="shared" si="8"/>
        <v>1</v>
      </c>
      <c r="K54" s="23" t="s">
        <v>48</v>
      </c>
      <c r="L54" s="23" t="s">
        <v>7</v>
      </c>
      <c r="M54" s="66"/>
      <c r="N54" s="34"/>
      <c r="O54" s="34"/>
      <c r="P54" s="35"/>
      <c r="Q54" s="34"/>
      <c r="R54" s="34"/>
      <c r="S54" s="36"/>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64">
        <f t="shared" si="9"/>
        <v>0</v>
      </c>
      <c r="BB54" s="64">
        <f t="shared" si="10"/>
        <v>0</v>
      </c>
      <c r="BC54" s="30" t="str">
        <f t="shared" si="11"/>
        <v>INR Zero Only</v>
      </c>
      <c r="IE54" s="32">
        <v>1.01</v>
      </c>
      <c r="IF54" s="32" t="s">
        <v>39</v>
      </c>
      <c r="IG54" s="32" t="s">
        <v>35</v>
      </c>
      <c r="IH54" s="32">
        <v>123.223</v>
      </c>
      <c r="II54" s="32" t="s">
        <v>37</v>
      </c>
    </row>
    <row r="55" spans="1:243" s="31" customFormat="1" ht="15">
      <c r="A55" s="78">
        <v>19.2</v>
      </c>
      <c r="B55" s="69" t="s">
        <v>77</v>
      </c>
      <c r="C55" s="19" t="s">
        <v>141</v>
      </c>
      <c r="D55" s="80">
        <v>5</v>
      </c>
      <c r="E55" s="82" t="s">
        <v>66</v>
      </c>
      <c r="F55" s="67">
        <v>10</v>
      </c>
      <c r="G55" s="33"/>
      <c r="H55" s="33"/>
      <c r="I55" s="20" t="s">
        <v>38</v>
      </c>
      <c r="J55" s="22">
        <f t="shared" si="8"/>
        <v>1</v>
      </c>
      <c r="K55" s="23" t="s">
        <v>48</v>
      </c>
      <c r="L55" s="23" t="s">
        <v>7</v>
      </c>
      <c r="M55" s="66"/>
      <c r="N55" s="34"/>
      <c r="O55" s="34"/>
      <c r="P55" s="35"/>
      <c r="Q55" s="34"/>
      <c r="R55" s="34"/>
      <c r="S55" s="36"/>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8"/>
      <c r="AV55" s="37"/>
      <c r="AW55" s="37"/>
      <c r="AX55" s="37"/>
      <c r="AY55" s="37"/>
      <c r="AZ55" s="37"/>
      <c r="BA55" s="64">
        <f t="shared" si="9"/>
        <v>0</v>
      </c>
      <c r="BB55" s="64">
        <f t="shared" si="10"/>
        <v>0</v>
      </c>
      <c r="BC55" s="30" t="str">
        <f t="shared" si="11"/>
        <v>INR Zero Only</v>
      </c>
      <c r="IE55" s="32">
        <v>1.02</v>
      </c>
      <c r="IF55" s="32" t="s">
        <v>40</v>
      </c>
      <c r="IG55" s="32" t="s">
        <v>41</v>
      </c>
      <c r="IH55" s="32">
        <v>213</v>
      </c>
      <c r="II55" s="32" t="s">
        <v>37</v>
      </c>
    </row>
    <row r="56" spans="1:243" s="31" customFormat="1" ht="48">
      <c r="A56" s="83">
        <v>20</v>
      </c>
      <c r="B56" s="68" t="s">
        <v>94</v>
      </c>
      <c r="C56" s="19" t="s">
        <v>142</v>
      </c>
      <c r="D56" s="77"/>
      <c r="E56" s="77"/>
      <c r="F56" s="20"/>
      <c r="G56" s="21"/>
      <c r="H56" s="21"/>
      <c r="I56" s="20"/>
      <c r="J56" s="22"/>
      <c r="K56" s="23"/>
      <c r="L56" s="23"/>
      <c r="M56" s="24"/>
      <c r="N56" s="25"/>
      <c r="O56" s="25"/>
      <c r="P56" s="26"/>
      <c r="Q56" s="25"/>
      <c r="R56" s="25"/>
      <c r="S56" s="27"/>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28"/>
      <c r="BB56" s="29"/>
      <c r="BC56" s="30"/>
      <c r="IE56" s="32">
        <v>2</v>
      </c>
      <c r="IF56" s="32" t="s">
        <v>34</v>
      </c>
      <c r="IG56" s="32" t="s">
        <v>42</v>
      </c>
      <c r="IH56" s="32">
        <v>10</v>
      </c>
      <c r="II56" s="32" t="s">
        <v>37</v>
      </c>
    </row>
    <row r="57" spans="1:243" s="31" customFormat="1" ht="15">
      <c r="A57" s="78">
        <v>20.1</v>
      </c>
      <c r="B57" s="68" t="s">
        <v>95</v>
      </c>
      <c r="C57" s="19" t="s">
        <v>143</v>
      </c>
      <c r="D57" s="72">
        <v>6</v>
      </c>
      <c r="E57" s="82" t="s">
        <v>66</v>
      </c>
      <c r="F57" s="67">
        <v>10</v>
      </c>
      <c r="G57" s="33"/>
      <c r="H57" s="33"/>
      <c r="I57" s="20" t="s">
        <v>38</v>
      </c>
      <c r="J57" s="22">
        <f t="shared" si="8"/>
        <v>1</v>
      </c>
      <c r="K57" s="23" t="s">
        <v>48</v>
      </c>
      <c r="L57" s="23" t="s">
        <v>7</v>
      </c>
      <c r="M57" s="66"/>
      <c r="N57" s="34"/>
      <c r="O57" s="34"/>
      <c r="P57" s="35"/>
      <c r="Q57" s="34"/>
      <c r="R57" s="34"/>
      <c r="S57" s="36"/>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64">
        <f t="shared" si="9"/>
        <v>0</v>
      </c>
      <c r="BB57" s="64">
        <f t="shared" si="10"/>
        <v>0</v>
      </c>
      <c r="BC57" s="30" t="str">
        <f t="shared" si="11"/>
        <v>INR Zero Only</v>
      </c>
      <c r="IE57" s="32">
        <v>3</v>
      </c>
      <c r="IF57" s="32" t="s">
        <v>43</v>
      </c>
      <c r="IG57" s="32" t="s">
        <v>44</v>
      </c>
      <c r="IH57" s="32">
        <v>10</v>
      </c>
      <c r="II57" s="32" t="s">
        <v>37</v>
      </c>
    </row>
    <row r="58" spans="1:243" s="31" customFormat="1" ht="15">
      <c r="A58" s="78">
        <v>20.2</v>
      </c>
      <c r="B58" s="68" t="s">
        <v>96</v>
      </c>
      <c r="C58" s="19" t="s">
        <v>144</v>
      </c>
      <c r="D58" s="72">
        <v>6</v>
      </c>
      <c r="E58" s="82" t="s">
        <v>66</v>
      </c>
      <c r="F58" s="67">
        <v>10</v>
      </c>
      <c r="G58" s="33"/>
      <c r="H58" s="33"/>
      <c r="I58" s="20" t="s">
        <v>38</v>
      </c>
      <c r="J58" s="22">
        <f t="shared" si="8"/>
        <v>1</v>
      </c>
      <c r="K58" s="23" t="s">
        <v>48</v>
      </c>
      <c r="L58" s="23" t="s">
        <v>7</v>
      </c>
      <c r="M58" s="66"/>
      <c r="N58" s="34"/>
      <c r="O58" s="34"/>
      <c r="P58" s="35"/>
      <c r="Q58" s="34"/>
      <c r="R58" s="34"/>
      <c r="S58" s="36"/>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64">
        <f t="shared" si="9"/>
        <v>0</v>
      </c>
      <c r="BB58" s="64">
        <f t="shared" si="10"/>
        <v>0</v>
      </c>
      <c r="BC58" s="30" t="str">
        <f t="shared" si="11"/>
        <v>INR Zero Only</v>
      </c>
      <c r="IE58" s="32">
        <v>1.01</v>
      </c>
      <c r="IF58" s="32" t="s">
        <v>39</v>
      </c>
      <c r="IG58" s="32" t="s">
        <v>35</v>
      </c>
      <c r="IH58" s="32">
        <v>123.223</v>
      </c>
      <c r="II58" s="32" t="s">
        <v>37</v>
      </c>
    </row>
    <row r="59" spans="1:243" s="31" customFormat="1" ht="60">
      <c r="A59" s="77">
        <v>21</v>
      </c>
      <c r="B59" s="85" t="s">
        <v>97</v>
      </c>
      <c r="C59" s="19" t="s">
        <v>145</v>
      </c>
      <c r="D59" s="76">
        <v>2</v>
      </c>
      <c r="E59" s="70" t="s">
        <v>62</v>
      </c>
      <c r="F59" s="67">
        <v>10</v>
      </c>
      <c r="G59" s="33"/>
      <c r="H59" s="33"/>
      <c r="I59" s="20" t="s">
        <v>38</v>
      </c>
      <c r="J59" s="22">
        <f t="shared" si="8"/>
        <v>1</v>
      </c>
      <c r="K59" s="23" t="s">
        <v>48</v>
      </c>
      <c r="L59" s="23" t="s">
        <v>7</v>
      </c>
      <c r="M59" s="66"/>
      <c r="N59" s="34"/>
      <c r="O59" s="34"/>
      <c r="P59" s="35"/>
      <c r="Q59" s="34"/>
      <c r="R59" s="34"/>
      <c r="S59" s="36"/>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64">
        <f t="shared" si="9"/>
        <v>0</v>
      </c>
      <c r="BB59" s="64">
        <f t="shared" si="10"/>
        <v>0</v>
      </c>
      <c r="BC59" s="30" t="str">
        <f t="shared" si="11"/>
        <v>INR Zero Only</v>
      </c>
      <c r="IE59" s="32">
        <v>1.02</v>
      </c>
      <c r="IF59" s="32" t="s">
        <v>40</v>
      </c>
      <c r="IG59" s="32" t="s">
        <v>41</v>
      </c>
      <c r="IH59" s="32">
        <v>213</v>
      </c>
      <c r="II59" s="32" t="s">
        <v>37</v>
      </c>
    </row>
    <row r="60" spans="1:243" s="31" customFormat="1" ht="211.5" customHeight="1">
      <c r="A60" s="77">
        <v>22</v>
      </c>
      <c r="B60" s="68" t="s">
        <v>98</v>
      </c>
      <c r="C60" s="19" t="s">
        <v>146</v>
      </c>
      <c r="D60" s="76">
        <v>10</v>
      </c>
      <c r="E60" s="83" t="s">
        <v>82</v>
      </c>
      <c r="F60" s="67">
        <v>100</v>
      </c>
      <c r="G60" s="33"/>
      <c r="H60" s="33"/>
      <c r="I60" s="20" t="s">
        <v>38</v>
      </c>
      <c r="J60" s="22">
        <f>IF(I60="Less(-)",-1,1)</f>
        <v>1</v>
      </c>
      <c r="K60" s="23" t="s">
        <v>48</v>
      </c>
      <c r="L60" s="23" t="s">
        <v>7</v>
      </c>
      <c r="M60" s="66"/>
      <c r="N60" s="34"/>
      <c r="O60" s="34"/>
      <c r="P60" s="35"/>
      <c r="Q60" s="34"/>
      <c r="R60" s="34"/>
      <c r="S60" s="36"/>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64">
        <f>total_amount_ba($B$2,$D$2,D60,F60,J60,K60,M60)</f>
        <v>0</v>
      </c>
      <c r="BB60" s="64">
        <f>BA60+SUM(N60:AZ60)</f>
        <v>0</v>
      </c>
      <c r="BC60" s="30" t="str">
        <f>SpellNumber(L60,BB60)</f>
        <v>INR Zero Only</v>
      </c>
      <c r="IE60" s="32">
        <v>1.02</v>
      </c>
      <c r="IF60" s="32" t="s">
        <v>40</v>
      </c>
      <c r="IG60" s="32" t="s">
        <v>41</v>
      </c>
      <c r="IH60" s="32">
        <v>213</v>
      </c>
      <c r="II60" s="32" t="s">
        <v>37</v>
      </c>
    </row>
    <row r="61" spans="1:243" s="31" customFormat="1" ht="33" customHeight="1">
      <c r="A61" s="39" t="s">
        <v>46</v>
      </c>
      <c r="B61" s="40"/>
      <c r="C61" s="41"/>
      <c r="D61" s="42"/>
      <c r="E61" s="42"/>
      <c r="F61" s="42"/>
      <c r="G61" s="42"/>
      <c r="H61" s="43"/>
      <c r="I61" s="43"/>
      <c r="J61" s="43"/>
      <c r="K61" s="43"/>
      <c r="L61" s="44"/>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65">
        <f>SUM(BA13:BA60)</f>
        <v>0</v>
      </c>
      <c r="BB61" s="65">
        <f>SUM(BB13:BB60)</f>
        <v>0</v>
      </c>
      <c r="BC61" s="30" t="str">
        <f>SpellNumber($E$2,BB61)</f>
        <v>INR Zero Only</v>
      </c>
      <c r="IE61" s="32">
        <v>4</v>
      </c>
      <c r="IF61" s="32" t="s">
        <v>40</v>
      </c>
      <c r="IG61" s="32" t="s">
        <v>45</v>
      </c>
      <c r="IH61" s="32">
        <v>10</v>
      </c>
      <c r="II61" s="32" t="s">
        <v>37</v>
      </c>
    </row>
    <row r="62" spans="1:243" s="55" customFormat="1" ht="39" customHeight="1" hidden="1">
      <c r="A62" s="40" t="s">
        <v>50</v>
      </c>
      <c r="B62" s="46"/>
      <c r="C62" s="47"/>
      <c r="D62" s="48"/>
      <c r="E62" s="49" t="s">
        <v>47</v>
      </c>
      <c r="F62" s="62"/>
      <c r="G62" s="50"/>
      <c r="H62" s="51"/>
      <c r="I62" s="51"/>
      <c r="J62" s="51"/>
      <c r="K62" s="52"/>
      <c r="L62" s="53"/>
      <c r="M62" s="54"/>
      <c r="O62" s="31"/>
      <c r="P62" s="31"/>
      <c r="Q62" s="31"/>
      <c r="R62" s="31"/>
      <c r="S62" s="31"/>
      <c r="BA62" s="60">
        <f>IF(ISBLANK(F62),0,IF(E62="Excess (+)",ROUND(BA61+(BA61*F62),2),IF(E62="Less (-)",ROUND(BA61+(BA61*F62*(-1)),2),0)))</f>
        <v>0</v>
      </c>
      <c r="BB62" s="61">
        <f>ROUND(BA62,0)</f>
        <v>0</v>
      </c>
      <c r="BC62" s="30" t="str">
        <f>SpellNumber(L62,BB62)</f>
        <v> Zero Only</v>
      </c>
      <c r="IE62" s="56"/>
      <c r="IF62" s="56"/>
      <c r="IG62" s="56"/>
      <c r="IH62" s="56"/>
      <c r="II62" s="56"/>
    </row>
    <row r="63" spans="1:243" s="55" customFormat="1" ht="51" customHeight="1">
      <c r="A63" s="39" t="s">
        <v>49</v>
      </c>
      <c r="B63" s="39"/>
      <c r="C63" s="89" t="str">
        <f>SpellNumber($E$2,BB61)</f>
        <v>INR Zero Only</v>
      </c>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1"/>
      <c r="IE63" s="56"/>
      <c r="IF63" s="56"/>
      <c r="IG63" s="56"/>
      <c r="IH63" s="56"/>
      <c r="II63" s="56"/>
    </row>
    <row r="64" spans="3:243" s="14" customFormat="1" ht="15">
      <c r="C64" s="57"/>
      <c r="D64" s="57"/>
      <c r="E64" s="57"/>
      <c r="F64" s="57"/>
      <c r="G64" s="57"/>
      <c r="H64" s="57"/>
      <c r="I64" s="57"/>
      <c r="J64" s="57"/>
      <c r="K64" s="57"/>
      <c r="L64" s="57"/>
      <c r="M64" s="57"/>
      <c r="O64" s="57"/>
      <c r="BA64" s="57"/>
      <c r="BC64" s="57"/>
      <c r="IE64" s="15"/>
      <c r="IF64" s="15"/>
      <c r="IG64" s="15"/>
      <c r="IH64" s="15"/>
      <c r="II64" s="15"/>
    </row>
  </sheetData>
  <sheetProtection password="EEC8" sheet="1" selectLockedCells="1"/>
  <mergeCells count="8">
    <mergeCell ref="A9:BC9"/>
    <mergeCell ref="C63:BC6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62">
      <formula1>IF(ISBLANK(F62),$A$3:$C$3,$B$3:$C$3)</formula1>
    </dataValidation>
    <dataValidation allowBlank="1" showInputMessage="1" showErrorMessage="1" promptTitle="Item Description" prompt="Please enter Item Description in text" sqref="B55:B59 B46:B50 B37:B41 B28:B32 B19:B23"/>
    <dataValidation type="decimal" allowBlank="1" showInputMessage="1" showErrorMessage="1" promptTitle="Rate Entry" prompt="Please enter the Basic Price in Rupees for this item. " errorTitle="Invaid Entry" error="Only Numeric Values are allowed. " sqref="G13:H6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2">
      <formula1>0</formula1>
      <formula2>IF(E62&lt;&gt;"Select",99.9,0)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2">
      <formula1>IF(E62&lt;&gt;"Select",0,-1)</formula1>
      <formula2>IF(E62&lt;&gt;"Select",99.99,-1)</formula2>
    </dataValidation>
    <dataValidation type="list" allowBlank="1" showInputMessage="1" showErrorMessage="1" sqref="C2">
      <formula1>"Normal, SingleWindow, Alternate"</formula1>
    </dataValidation>
    <dataValidation type="list" allowBlank="1" showInputMessage="1" showErrorMessage="1" sqref="K13:K60">
      <formula1>"Partial Conversion, Full Conversion"</formula1>
    </dataValidation>
    <dataValidation type="list" allowBlank="1" showInputMessage="1" showErrorMessage="1" sqref="L54 L55 L56 L57 L58 L59 L13 L14 L15 L16 L17 L18 L19 L20 L21 L22 L23 L24 L25 L26 L27 L28 L29 L30 L31 L32 L33 L34 L35 L36 L37 L38 L39 L40 L41 L42 L43 L44 L45 L46 L47 L48 L49 L50 L51 L52 L53 L60">
      <formula1>"INR"</formula1>
    </dataValidation>
    <dataValidation allowBlank="1" showInputMessage="1" showErrorMessage="1" promptTitle="Addition / Deduction" prompt="Please Choose the correct One" sqref="J13:J60"/>
    <dataValidation type="list" showInputMessage="1" showErrorMessage="1" sqref="I13:I60">
      <formula1>"Excess(+), Less(-)"</formula1>
    </dataValidation>
    <dataValidation type="decimal" allowBlank="1" showInputMessage="1" showErrorMessage="1" errorTitle="Invalid Entry" error="Only Numeric Values are allowed. " sqref="A13:A60">
      <formula1>0</formula1>
      <formula2>999999999999999</formula2>
    </dataValidation>
    <dataValidation allowBlank="1" showInputMessage="1" showErrorMessage="1" promptTitle="Itemcode/Make" prompt="Please enter text" sqref="C13:C60"/>
    <dataValidation type="decimal" allowBlank="1" showInputMessage="1" showErrorMessage="1" promptTitle="Rate Entry" prompt="Please enter the Other Taxes2 in Rupees for this item. " errorTitle="Invaid Entry" error="Only Numeric Values are allowed. " sqref="N13:O6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0">
      <formula1>0</formula1>
      <formula2>999999999999999</formula2>
    </dataValidation>
    <dataValidation allowBlank="1" showInputMessage="1" showErrorMessage="1" promptTitle="Units" prompt="Please enter Units in text" sqref="E13:E60"/>
    <dataValidation type="decimal" allowBlank="1" showInputMessage="1" showErrorMessage="1" promptTitle="Quantity" prompt="Please enter the Quantity for this item. " errorTitle="Invalid Entry" error="Only Numeric Values are allowed. " sqref="F13:F60 D13:D60">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5 M17:M18 M20:M21 M23 M25 M27 M29 M31 M33:M35 M37:M39 M41:M42 M44:M45 M47:M48 M50 M52 M54:M55 M57:M6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2021-09-20T05:50:08Z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