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73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'BoQ1'!$A$11:$BC$128</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'BoQ1'!$A$1:$BC$128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<sst xmlns="http://schemas.openxmlformats.org/spreadsheetml/2006/main" count="840" uniqueCount="290">
  <si>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</si>
  <si>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</si>
  <si>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</si>
  <si>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</si>
  <si>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</si>
  <si>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</si>
  <si>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</si>
  <si>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</si>
  <si>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</si>
  <si>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</si>
  <si>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</si>
  <si>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</si>
  <si>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</si>
  <si>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</si>
  <si>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</si>
  <si>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</si>
  <si>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</si>
  <si>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</si>
  <si>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</si>
  <si>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</si>
  <si>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</si>
  <si>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</si>
  <si>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</si>
  <si>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</si>
  <si>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</si>
  <si>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</si>
  <si>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</si>
  <si>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</si>
  <si>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</si>
  <si>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</si>
  <si>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</si>
  <si>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</si>
  <si>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</si>
  <si>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</si>
  <si>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</si>
  <si>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</si>
  <si>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</si>
  <si>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</si>
  <si>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</si>
  <si>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</si>
  <si>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</si>
  <si>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</si>
  <si>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</si>
  <si>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</si>
  <si>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</si>
  <si>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</si>
  <si>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</si>
  <si>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</si>
  <si>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</si>
  <si>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</si>
  <si>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</si>
  <si>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</si>
  <si>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</si>
  <si>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</si>
  <si>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</si>
  <si>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</si>
  <si>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</si>
  <si>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</si>
  <si>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</si>
  <si>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</si>
  <si>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r>
      <t xml:space="preserve">TOTAL AMOUNT  
           in
     </t>
    </r>
    <r>
      <rPr>
        <b/>
        <sz val="11"/>
        <color indexed="10"/>
        <rFont val="Arial"/>
        <family val="2"/>
      </rPr>
      <t xml:space="preserve"> Rs.      P</t>
    </r>
  </si>
  <si>
    <t>item no.6</t>
  </si>
  <si>
    <t>item no.7</t>
  </si>
  <si>
    <t>item no.9</t>
  </si>
  <si>
    <t>item no.11</t>
  </si>
  <si>
    <t>item no.12</t>
  </si>
  <si>
    <t>item no.14</t>
  </si>
  <si>
    <t>item no.15</t>
  </si>
  <si>
    <t>item no.16</t>
  </si>
  <si>
    <t>item no.17</t>
  </si>
  <si>
    <t>Component</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</si>
  <si>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</si>
  <si>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</si>
  <si>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</si>
  <si>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</si>
  <si>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</si>
  <si>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</si>
  <si>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</si>
  <si>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</si>
  <si>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</si>
  <si>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</si>
  <si>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</si>
  <si>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</si>
  <si>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</si>
  <si>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</si>
  <si>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</si>
  <si>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</si>
  <si>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</si>
  <si>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</si>
  <si>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</si>
  <si>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</si>
  <si>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</si>
  <si>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</si>
  <si>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</si>
  <si>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</si>
  <si>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</si>
  <si>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</si>
  <si>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</si>
  <si>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</si>
  <si>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</si>
  <si>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</si>
  <si>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</si>
  <si>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</si>
  <si>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</si>
  <si>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</si>
  <si>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</si>
  <si>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</si>
  <si>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</si>
  <si>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</si>
  <si>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</si>
  <si>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</si>
  <si>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</si>
  <si>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</si>
  <si>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</si>
  <si>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</si>
  <si>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</si>
  <si>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</si>
  <si>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</si>
  <si>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</si>
  <si>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</si>
  <si>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</si>
  <si>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</si>
  <si>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</si>
  <si>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</si>
  <si>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</si>
  <si>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</si>
  <si>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</si>
  <si>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</si>
  <si>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</si>
  <si>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</si>
  <si>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</si>
  <si>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</si>
  <si>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</si>
  <si>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</si>
  <si>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</si>
  <si>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</si>
  <si>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sqm</t>
  </si>
  <si>
    <t>EARTH WORK</t>
  </si>
  <si>
    <t>All kinds of soil</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</si>
  <si>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</si>
  <si>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</si>
  <si>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</si>
  <si>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MASONRY WORK</t>
  </si>
  <si>
    <t>FLOORING</t>
  </si>
  <si>
    <t>FINISHING</t>
  </si>
  <si>
    <t>cum</t>
  </si>
  <si>
    <t>metre</t>
  </si>
  <si>
    <t>each</t>
  </si>
  <si>
    <t>Tender Inviting Authority: DOIP, IIT Kanpur</t>
  </si>
  <si>
    <t>REPAIRS TO BUILDING</t>
  </si>
  <si>
    <t>Dismantling and Demolishing</t>
  </si>
  <si>
    <t>Demolishing brick work manually/ by mechanical means including stacking of serviceable material and disposal of unserviceable material within 50 metres lead as per direction of Engineer-in-charge.</t>
  </si>
  <si>
    <t>In cement mortar</t>
  </si>
  <si>
    <t>Carriage of Materials</t>
  </si>
  <si>
    <t>By Mechanical Transport including loading,unloading and stacking</t>
  </si>
  <si>
    <t>REINFORCED CEMENT CONCRETE</t>
  </si>
  <si>
    <t>Centering and shuttering including strutting, propping etc. and removal of form for</t>
  </si>
  <si>
    <t>Thermo-Mechanically Treated bars of grade Fe-500D or more.</t>
  </si>
  <si>
    <t>STEEL WORK</t>
  </si>
  <si>
    <t>6 mm cement plaster of mix :</t>
  </si>
  <si>
    <t>1:3 (1 cement : 3 fine sand)</t>
  </si>
  <si>
    <t>Two or more coats on new work</t>
  </si>
  <si>
    <t>Painting with synthetic enamel paint of approved brand and manufacture to give an even shade :</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</si>
  <si>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</si>
  <si>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</si>
  <si>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Demolishing cement concrete manually/ by mechanical means including disposal of material within 50 metres lead as per direction of Engineer - in - charge.</t>
  </si>
  <si>
    <t>Nominal concrete 1:4:8 or leaner mix (i/c equivalent design mix)</t>
  </si>
  <si>
    <t>Demolishing R.C.C. work manually/ by mechanical means including stacking of steel bars and disposal of unserviceable material within 50 metres lead as per direction of Engineer - in- charge.</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</si>
  <si>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</si>
  <si>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kg</t>
  </si>
  <si>
    <t>Cum</t>
  </si>
  <si>
    <t>item no.13</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</si>
  <si>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</si>
  <si>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</si>
  <si>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</si>
  <si>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</si>
  <si>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</si>
  <si>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</si>
  <si>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</si>
  <si>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</si>
  <si>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</si>
  <si>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</si>
  <si>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</si>
  <si>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</si>
  <si>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</si>
  <si>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</si>
  <si>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</si>
  <si>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</si>
  <si>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</si>
  <si>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</si>
  <si>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</si>
  <si>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</si>
  <si>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</si>
  <si>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</si>
  <si>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</si>
  <si>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</si>
  <si>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</si>
  <si>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</si>
  <si>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</si>
  <si>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</si>
  <si>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</si>
  <si>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Lime, moorum, building rubbish Lead - 2 km</t>
  </si>
  <si>
    <t>Painting with synthetic enamel paint of approved brand and manufacture of required colour to give an even shade :</t>
  </si>
  <si>
    <t>One or more coats on old work</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</si>
  <si>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</si>
  <si>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</si>
  <si>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Nominal concrete 1:3:6 or richer mix (i/c equivalent design mix)</t>
  </si>
  <si>
    <t>Dismantling old plaster or skirting raking out joints and cleaning the surface for plaster including disposal of rubbish to the dumping ground within 50 metres lead.</t>
  </si>
  <si>
    <t>Sqm</t>
  </si>
  <si>
    <t>Shelves (Cast in situ)</t>
  </si>
  <si>
    <t>Steel reinforcement for R.C.C. work including straightening, cutting, bending, placing in position and binding all complete above plinth level.</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</si>
  <si>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</si>
  <si>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</si>
  <si>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stone slab colour black, Cherry/Ruby red</t>
  </si>
  <si>
    <t>Area of slab over 0.50 sqm</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</si>
  <si>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</si>
  <si>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 V. C. WORK</t>
  </si>
  <si>
    <t>150x10 mm</t>
  </si>
  <si>
    <t>100x10 mm</t>
  </si>
  <si>
    <t>100 mm</t>
  </si>
  <si>
    <t>Providing and fixing aluminium tower bolts, ISI marked, anodised (anodic coating not less than grade AC 10 as per IS : 1868 ) transparent or dyed to required colour or shade, with necessary screws etc. complete :</t>
  </si>
  <si>
    <t>200x10 mm</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</si>
  <si>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</si>
  <si>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</si>
  <si>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</si>
  <si>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fly proof stainless steel grade 304 wire gauge, to windows and clerestory windows using wire gauge with average width of aperture 1.4 mm in both directions with wire of dia. 0.50 mm all complete.</t>
  </si>
  <si>
    <t>With 2nd class teak wood beading 62X19 mm</t>
  </si>
  <si>
    <t>Providing and laying Vitrified tiles in floor in different sizes (thickness to be specified by the manufacturer)  with water absorption less than 0.08% and conforming to IS:15622, of approved brand &amp; manufacturer, in all colours and shade, laid on 20 mm thick cement mortar 1:4 (1 cement: 4 coarse sand)  jointing with grey cement slurry @3.3 kg/sqm including grouting the  joints with white cement and matching pigments etc. The tiles must be cut with the zero chipping diamond cutter only .  Laying of tiles will be done with the notch trowel, plier, wedge, clips of required thickness, leveling system and rubber mallet for placing the tiles gently and easily.</t>
  </si>
  <si>
    <t>Glazed Vitrified tiles Matt/Antiskid finish of size</t>
  </si>
  <si>
    <t>Size of Tile  600 x 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</si>
  <si>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</si>
  <si>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Size of Tile 600x600 mm</t>
  </si>
  <si>
    <t>Distempering with 1st quality acrylic distemper (ready mixed) having VOC content less than 50 gms/litre, of approved manufacturer, of required shade and colour complete, as per manufacturer's specification.</t>
  </si>
  <si>
    <t>White washing with lime to give an even shade :</t>
  </si>
  <si>
    <t>Old work (two or more coats)</t>
  </si>
  <si>
    <t>Removing white or colour wash by scrapping and sand papering and preparing the surface smooth including necessary repairs to scratches etc. complete</t>
  </si>
  <si>
    <t>Taking out existing wooden door shutter, repair by cutting, painting etc. and refixing of repaired door shutters to existing door frames, including replacement of hinges with screws, etc. as required, all complete as per the direction of the Engineer-in-charge.</t>
  </si>
  <si>
    <t>SANITARY INSTALLATIONS</t>
  </si>
  <si>
    <t>Providing and fixing soil, waste and vent pipes :</t>
  </si>
  <si>
    <t>100 mm dia</t>
  </si>
  <si>
    <t>Sand cast iron S&amp;S pipe as per IS: 1729</t>
  </si>
  <si>
    <t>Providing and fixing trap of self cleansing design with screwed down or hinged grating with or without vent arm complete, including cost of cutting and making good the walls and floors :</t>
  </si>
  <si>
    <t>100 mm inlet and 100 mm outlet</t>
  </si>
  <si>
    <t>Sand Cast Iron S&amp;S as per IS: 1729</t>
  </si>
  <si>
    <t>WATER SUPPLY</t>
  </si>
  <si>
    <t>Providing and fixing Chlorinated Polyvinyl Chloride (CPVC) pipes,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   Internal work - Exposed on wall</t>
  </si>
  <si>
    <t>20 mm nominal dia Pipes</t>
  </si>
  <si>
    <t>32 mm nominal dia Pipes</t>
  </si>
  <si>
    <t>15 mm nominal bore</t>
  </si>
  <si>
    <t>Providing and fixing C.P. brass bib cock of approved quality conforming to IS:8931 :</t>
  </si>
  <si>
    <t>Providing and fixing C.P. Brass extension nipple (size 15mmx50mm) of approved make and quality as per direction of Engineer-in-charge.</t>
  </si>
  <si>
    <t>Making chases up to 7.5x7.5 cm in walls including making good and finishing with matching surface after housing G.I. pipe etc.</t>
  </si>
  <si>
    <t>ALUMINIUM WORK</t>
  </si>
  <si>
    <t>For fixed portion</t>
  </si>
  <si>
    <t>Powder coated aluminium (minimum thickness of powder coating 50 micron)</t>
  </si>
  <si>
    <t>MINOR CIVIL MAINTENANCE WORK</t>
  </si>
  <si>
    <t xml:space="preserve">"Providing and fixing C.P. grating with or without hole for waste pipe for floor/ nahani trap 100 mm dia. weight not less than 100 grams.
</t>
  </si>
  <si>
    <t xml:space="preserve">Extra for providing and fixing of 8mm to 9mm thick ceramic glazed wall tiles instead of 5mm thick ceramic glazed wall tiles.
</t>
  </si>
  <si>
    <t>Each</t>
  </si>
  <si>
    <t>Metre</t>
  </si>
  <si>
    <t>item no.4</t>
  </si>
  <si>
    <t>Excavating holes more than 0.10 cum &amp; upto 0.5 cum including getting out the excavated soil, then returning the soil as required in layers not exceeding 20cm in depth, including consolidating each deposited layer by ramming, watering etc, disposing of surplus excavated soil, as directed within a lead of 50 in and lif upto 1.5m.</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</si>
  <si>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 :</t>
  </si>
  <si>
    <t>1:1.5:3 (1 cement : 1.5 coarse sand(zone-III) derived from natu- ral sources : 3 graded stone aggregate 20 mm nominal size derived from natural sources)</t>
  </si>
  <si>
    <t>Half brick masonry with common burnt clay F.P.S. (non modular) bricks of class designation 7.5 in superstructure above plinth level up to floor V level.</t>
  </si>
  <si>
    <t>Cement mortar 1:4 (1 cement :4 coarse sand)</t>
  </si>
  <si>
    <t>Providing and fixing aluminium casement stays, ISI marked, anodised (anodic coating not less than grade AC 10 as per IS : 1868) transparent or dyed to required colour and shade, with necessary screws etc. complete.</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</si>
  <si>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</si>
  <si>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120 mm</t>
  </si>
  <si>
    <t>Finishing walls with Premium Acrylic Smooth exterior paint with Silicone additives of required shade</t>
  </si>
  <si>
    <t>Old work (one or more coats applied @ 0.83 ltr/10 sqm).</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</si>
  <si>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</si>
  <si>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ROAD WORK</t>
  </si>
  <si>
    <t>Fencing with R.C.C. post placed at required distance, embedded in cement concrete blocks, every 15th post, last but one end post and corner post shall be strutted on both sides and end post one side only, provided with horizontal lines and two diagonals of barbed wire weighing 9.38 kg per 100 metres (minimum), between the two posts fitted and fixed with G.I. staples on wooden plugs or G.I. binding wire tied to 6 mm bar nibs fixed while casting the post (cost of R.C.C.posts, struts, earth work and concrete to be paid for separately) :-Payment to be made per metre cost of total length of barbed wire used.</t>
  </si>
  <si>
    <t>With G.I. barbed wire</t>
  </si>
  <si>
    <t>Supplying at site Angle iron post &amp; strut of required size including bottom to be split and bent at right angle in opposite direction for 10cm length and drilling holes upto 10 mm dia. etc. complete.</t>
  </si>
  <si>
    <t>Providing and fixing Stainless Steel A ISI 304 (18/8) kitchen sink as per IS:13983 with C.I. brackets and stainless steel plug 40 mm, including painting of fittings and brackets, cutting and making good the walls wherever required :</t>
  </si>
  <si>
    <t>Kitchen sink with drain board</t>
  </si>
  <si>
    <t>510x1040 mm bowl depth 225 mm</t>
  </si>
  <si>
    <t>Providing and fxing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I paneling, C.P. brass / stainless steel screws, all complete as per architectural drawings and the directions of Engineer-in-charge. (Glazing, paneling and dash fasteners to be paid for separately) :</t>
  </si>
  <si>
    <t>For  shutters  of doors,  windows  &amp;  ventilators  including providing and fxing hinges/ pivots and making provision for fixing of fittings wherever required including the cost of EPDM rubber / neoprene gasket required (Fittings shall be paid for separately)</t>
  </si>
  <si>
    <t>Filling the gap in between aluminium frame &amp; adjacent RCC/ Brick/ Stone work by providing weather silicon sealant over backer rod of approved quality as per architectural drawings and direction of Engineer-in-charge complete.</t>
  </si>
  <si>
    <t>Upto 5mm depth and 5 mm width</t>
  </si>
  <si>
    <t>Providing and fixing aluminium casement windows fastener of required length for aluminium windows with necessary screws etc. complete.</t>
  </si>
  <si>
    <t>Powder coated minimum thickness 50 micron aluminium</t>
  </si>
  <si>
    <t xml:space="preserve">Providing and fixing aluminum door seal in door i/c necessary screw etc complete.
</t>
  </si>
  <si>
    <t xml:space="preserve">Construction of modular kitchen as per approved design in type IV.
1. Base Unit. (Empty Box) 400 mm   
2. Base Unit. (Drawer Basket) 380*485*140 mm    
3. Base Unit.(Meta Drawer)m 530*500*86 mm    
   Grain Trolly Basket with porter 520*485*190 mm   
4. Base Unit ( Perforated Cutlery)380*485*100 mm  
    Drawer Basket 380*485*100 mm 
    Thali Basket 380*485*140 mm  
5. Base Unit.(Bottle P. O. 2 S) 100*485*420 mm  
6. Base Unit.( Empty Box) 440 mm    -   
7. Base Unit (Perforated Cutlery) 420*485*100 mm 
  Drawer Basket each 1  420*485*100 mm  
  Drawer Basket each 1  420*485*140 mm  
8. Base Unit. Drawer Basket 420*485*140 mm  
9. Base Unit Empty Box 440 mm    -   
10. Base Unit (Rack)
11.Base Unit Empty Box  
12. Base Unit Empty Box 
13. Marble for Partition    
14.Full extention ball bearing sliding telescopic.   
15. Wall Unit (Glass &amp; Plate Rack including Drip Tray.)
16. Wall Unit (Glass Shutters)           17. Solid Shutters    
18. Auto Closing Concealed Hinges     
19. Handles     
20. Hardware (Screws counter sunk, Connect Fastners, Tags) 
21.Fixing &amp; Installation of the complete modular kitchen.     
</t>
  </si>
  <si>
    <t>One</t>
  </si>
  <si>
    <t>Name of Work: Construction of modular kitchen and miscellaneous renovation works in various houses at IIT Kanpur</t>
  </si>
  <si>
    <t>NIT No:  Civil/03/05/2024-1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</si>
</sst>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7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sz val="12"/>
      <name val="Times New Roman"/>
      <family val="1"/>
    </font>
    <font>
      <b/>
      <sz val="12"/>
      <name val="Times New Roman"/>
      <family val="1"/>
    </font>
    <font>
      <sz val="11"/>
      <name val="Times New Roman"/>
      <family val="1"/>
    </font>
    <font>
      <b/>
      <sz val="14"/>
      <color indexed="10"/>
      <name val="Times New Roman"/>
      <family val="1"/>
    </font>
    <font>
      <sz val="11"/>
      <color indexed="31"/>
      <name val="Times New Roman"/>
      <family val="1"/>
    </font>
    <font>
      <b/>
      <sz val="12"/>
      <color indexed="10"/>
      <name val="Times New Roman"/>
      <family val="1"/>
    </font>
    <font>
      <b/>
      <sz val="12"/>
      <color indexed="16"/>
      <name val="Times New Roman"/>
      <family val="1"/>
    </font>
    <font>
      <b/>
      <sz val="11"/>
      <color indexed="16"/>
      <name val="Times New Roman"/>
      <family val="1"/>
    </font>
    <font>
      <b/>
      <sz val="11"/>
      <color indexed="10"/>
      <name val="Times New Roman"/>
      <family val="1"/>
    </font>
    <font>
      <b/>
      <sz val="14"/>
      <color indexed="57"/>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Narrow"/>
      <family val="2"/>
    </font>
    <font>
      <sz val="12"/>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Narrow"/>
      <family val="2"/>
    </font>
    <font>
      <sz val="12"/>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color indexed="63"/>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62" fillId="0" borderId="0">
      <alignment/>
      <protection/>
    </xf>
    <xf numFmtId="0" fontId="1" fillId="0" borderId="0">
      <alignment/>
      <protection/>
    </xf>
    <xf numFmtId="0" fontId="1" fillId="0" borderId="0">
      <alignment/>
      <protection/>
    </xf>
    <xf numFmtId="0" fontId="1" fillId="0" borderId="0">
      <alignment/>
      <protection/>
    </xf>
    <xf numFmtId="0" fontId="49" fillId="0" borderId="0">
      <alignment/>
      <protection/>
    </xf>
    <xf numFmtId="0" fontId="0" fillId="32" borderId="7" applyNumberFormat="0" applyFont="0" applyAlignment="0" applyProtection="0"/>
    <xf numFmtId="0" fontId="6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83">
    <xf numFmtId="0" fontId="0" fillId="0" borderId="0" xfId="0" applyAlignment="1">
      <alignment/>
    </xf>
    <xf numFmtId="0" fontId="0" fillId="0" borderId="0" xfId="56" applyNumberFormat="1" applyFill="1">
      <alignment/>
      <protection/>
    </xf>
    <xf numFmtId="0" fontId="1" fillId="0" borderId="0" xfId="61"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61" applyNumberFormat="1" applyFont="1" applyFill="1" applyBorder="1" applyAlignment="1">
      <alignment horizontal="center" vertical="top" wrapText="1"/>
      <protection/>
    </xf>
    <xf numFmtId="0" fontId="13" fillId="0" borderId="11" xfId="61"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7" fillId="0" borderId="14" xfId="61" applyNumberFormat="1" applyFont="1" applyFill="1" applyBorder="1" applyAlignment="1">
      <alignment horizontal="left" vertical="top"/>
      <protection/>
    </xf>
    <xf numFmtId="0" fontId="7" fillId="0" borderId="12"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0" fontId="4" fillId="0" borderId="0" xfId="56" applyNumberFormat="1" applyFont="1" applyFill="1" applyAlignment="1">
      <alignment vertical="top" wrapText="1"/>
      <protection/>
    </xf>
    <xf numFmtId="0" fontId="7" fillId="0" borderId="0" xfId="56" applyNumberFormat="1" applyFont="1" applyFill="1" applyBorder="1" applyAlignment="1">
      <alignment horizontal="center" vertical="top" wrapText="1"/>
      <protection/>
    </xf>
    <xf numFmtId="0" fontId="7" fillId="0" borderId="16" xfId="56" applyNumberFormat="1" applyFont="1" applyFill="1" applyBorder="1" applyAlignment="1">
      <alignment horizontal="center" vertical="top" wrapText="1"/>
      <protection/>
    </xf>
    <xf numFmtId="0" fontId="17" fillId="0" borderId="16" xfId="56" applyNumberFormat="1" applyFont="1" applyFill="1" applyBorder="1" applyAlignment="1">
      <alignment horizontal="center" vertical="top" wrapText="1"/>
      <protection/>
    </xf>
    <xf numFmtId="0" fontId="7" fillId="0" borderId="17" xfId="61" applyNumberFormat="1" applyFont="1" applyFill="1" applyBorder="1" applyAlignment="1">
      <alignment horizontal="left" vertical="top"/>
      <protection/>
    </xf>
    <xf numFmtId="0" fontId="67" fillId="0" borderId="16" xfId="0" applyFont="1" applyFill="1" applyBorder="1" applyAlignment="1">
      <alignment horizontal="center" vertical="center"/>
    </xf>
    <xf numFmtId="0" fontId="5" fillId="0" borderId="0" xfId="56" applyNumberFormat="1" applyFont="1" applyFill="1" applyAlignment="1">
      <alignment vertical="top" wrapText="1"/>
      <protection/>
    </xf>
    <xf numFmtId="0" fontId="7" fillId="0" borderId="11" xfId="56" applyNumberFormat="1" applyFont="1" applyFill="1" applyBorder="1" applyAlignment="1">
      <alignment horizontal="center" vertical="center" wrapText="1"/>
      <protection/>
    </xf>
    <xf numFmtId="0" fontId="7" fillId="0" borderId="16" xfId="56" applyNumberFormat="1" applyFont="1" applyFill="1" applyBorder="1" applyAlignment="1">
      <alignment horizontal="center" vertical="center" wrapText="1"/>
      <protection/>
    </xf>
    <xf numFmtId="0" fontId="4" fillId="0" borderId="16" xfId="0" applyFont="1" applyFill="1" applyBorder="1" applyAlignment="1">
      <alignment horizontal="center" vertical="center"/>
    </xf>
    <xf numFmtId="0" fontId="68" fillId="0" borderId="16" xfId="0" applyFont="1" applyFill="1" applyBorder="1" applyAlignment="1">
      <alignment horizontal="justify" vertical="top" wrapText="1"/>
    </xf>
    <xf numFmtId="0" fontId="68" fillId="0" borderId="16" xfId="0" applyFont="1" applyFill="1" applyBorder="1" applyAlignment="1">
      <alignment horizontal="center" vertical="center"/>
    </xf>
    <xf numFmtId="0" fontId="68" fillId="0" borderId="16" xfId="0" applyFont="1" applyFill="1" applyBorder="1" applyAlignment="1">
      <alignment horizontal="center" vertical="center" wrapText="1"/>
    </xf>
    <xf numFmtId="2" fontId="19" fillId="0" borderId="16" xfId="55" applyNumberFormat="1" applyFont="1" applyFill="1" applyBorder="1" applyAlignment="1">
      <alignment horizontal="center" vertical="center" wrapText="1"/>
      <protection/>
    </xf>
    <xf numFmtId="2" fontId="20" fillId="0" borderId="16" xfId="56" applyNumberFormat="1" applyFont="1" applyFill="1" applyBorder="1" applyAlignment="1" applyProtection="1">
      <alignment horizontal="center" vertical="center"/>
      <protection locked="0"/>
    </xf>
    <xf numFmtId="2" fontId="19" fillId="0" borderId="16" xfId="61" applyNumberFormat="1" applyFont="1" applyFill="1" applyBorder="1" applyAlignment="1">
      <alignment horizontal="center" vertical="center"/>
      <protection/>
    </xf>
    <xf numFmtId="2" fontId="19" fillId="0" borderId="16" xfId="56" applyNumberFormat="1" applyFont="1" applyFill="1" applyBorder="1" applyAlignment="1">
      <alignment horizontal="center" vertical="center"/>
      <protection/>
    </xf>
    <xf numFmtId="2" fontId="20" fillId="33" borderId="16" xfId="56" applyNumberFormat="1" applyFont="1" applyFill="1" applyBorder="1" applyAlignment="1" applyProtection="1">
      <alignment horizontal="center" vertical="center"/>
      <protection locked="0"/>
    </xf>
    <xf numFmtId="2" fontId="20" fillId="0" borderId="16" xfId="56" applyNumberFormat="1" applyFont="1" applyFill="1" applyBorder="1" applyAlignment="1" applyProtection="1">
      <alignment horizontal="center" vertical="center" wrapText="1"/>
      <protection locked="0"/>
    </xf>
    <xf numFmtId="2" fontId="20" fillId="0" borderId="16" xfId="61" applyNumberFormat="1" applyFont="1" applyFill="1" applyBorder="1" applyAlignment="1">
      <alignment horizontal="center" vertical="center"/>
      <protection/>
    </xf>
    <xf numFmtId="2" fontId="20" fillId="0" borderId="16" xfId="60" applyNumberFormat="1" applyFont="1" applyFill="1" applyBorder="1" applyAlignment="1">
      <alignment horizontal="left" vertical="center"/>
      <protection/>
    </xf>
    <xf numFmtId="0" fontId="19" fillId="0" borderId="16" xfId="61" applyNumberFormat="1" applyFont="1" applyFill="1" applyBorder="1" applyAlignment="1">
      <alignment horizontal="left" vertical="center" wrapText="1"/>
      <protection/>
    </xf>
    <xf numFmtId="0" fontId="21" fillId="0" borderId="18" xfId="61" applyNumberFormat="1" applyFont="1" applyFill="1" applyBorder="1" applyAlignment="1">
      <alignment vertical="top"/>
      <protection/>
    </xf>
    <xf numFmtId="0" fontId="21" fillId="0" borderId="0" xfId="61" applyNumberFormat="1" applyFont="1" applyFill="1" applyBorder="1" applyAlignment="1">
      <alignment vertical="top"/>
      <protection/>
    </xf>
    <xf numFmtId="0" fontId="22" fillId="0" borderId="19" xfId="61" applyNumberFormat="1" applyFont="1" applyFill="1" applyBorder="1" applyAlignment="1">
      <alignment vertical="top"/>
      <protection/>
    </xf>
    <xf numFmtId="0" fontId="21" fillId="0" borderId="19" xfId="61" applyNumberFormat="1" applyFont="1" applyFill="1" applyBorder="1" applyAlignment="1">
      <alignment vertical="top"/>
      <protection/>
    </xf>
    <xf numFmtId="0" fontId="21" fillId="0" borderId="0" xfId="56" applyNumberFormat="1" applyFont="1" applyFill="1" applyAlignment="1">
      <alignment vertical="top"/>
      <protection/>
    </xf>
    <xf numFmtId="2" fontId="22" fillId="0" borderId="20" xfId="61" applyNumberFormat="1" applyFont="1" applyFill="1" applyBorder="1" applyAlignment="1">
      <alignment vertical="top"/>
      <protection/>
    </xf>
    <xf numFmtId="2" fontId="22" fillId="0" borderId="21" xfId="61" applyNumberFormat="1" applyFont="1" applyFill="1" applyBorder="1" applyAlignment="1">
      <alignment vertical="top"/>
      <protection/>
    </xf>
    <xf numFmtId="0" fontId="21" fillId="0" borderId="22" xfId="61" applyNumberFormat="1" applyFont="1" applyFill="1" applyBorder="1" applyAlignment="1">
      <alignment vertical="top" wrapText="1"/>
      <protection/>
    </xf>
    <xf numFmtId="0" fontId="23" fillId="0" borderId="12" xfId="56" applyNumberFormat="1" applyFont="1" applyFill="1" applyBorder="1" applyAlignment="1" applyProtection="1">
      <alignment vertical="top"/>
      <protection/>
    </xf>
    <xf numFmtId="0" fontId="24" fillId="0" borderId="11" xfId="61" applyNumberFormat="1" applyFont="1" applyFill="1" applyBorder="1" applyAlignment="1" applyProtection="1">
      <alignment vertical="center" wrapText="1"/>
      <protection locked="0"/>
    </xf>
    <xf numFmtId="0" fontId="25" fillId="33" borderId="11" xfId="61" applyNumberFormat="1" applyFont="1" applyFill="1" applyBorder="1" applyAlignment="1" applyProtection="1">
      <alignment vertical="center" wrapText="1"/>
      <protection locked="0"/>
    </xf>
    <xf numFmtId="10" fontId="26" fillId="33" borderId="11" xfId="69" applyNumberFormat="1" applyFont="1" applyFill="1" applyBorder="1" applyAlignment="1" applyProtection="1">
      <alignment horizontal="center" vertical="center"/>
      <protection locked="0"/>
    </xf>
    <xf numFmtId="0" fontId="23" fillId="0" borderId="11" xfId="61" applyNumberFormat="1" applyFont="1" applyFill="1" applyBorder="1" applyAlignment="1">
      <alignment vertical="top"/>
      <protection/>
    </xf>
    <xf numFmtId="0" fontId="21" fillId="0" borderId="11" xfId="56" applyNumberFormat="1" applyFont="1" applyFill="1" applyBorder="1" applyAlignment="1" applyProtection="1">
      <alignment vertical="top"/>
      <protection/>
    </xf>
    <xf numFmtId="0" fontId="27" fillId="0" borderId="11" xfId="61" applyNumberFormat="1" applyFont="1" applyFill="1" applyBorder="1" applyAlignment="1" applyProtection="1">
      <alignment vertical="center" wrapText="1"/>
      <protection locked="0"/>
    </xf>
    <xf numFmtId="0" fontId="27" fillId="0" borderId="11" xfId="69" applyNumberFormat="1" applyFont="1" applyFill="1" applyBorder="1" applyAlignment="1" applyProtection="1">
      <alignment vertical="center" wrapText="1"/>
      <protection locked="0"/>
    </xf>
    <xf numFmtId="0" fontId="24" fillId="0" borderId="11" xfId="61" applyNumberFormat="1" applyFont="1" applyFill="1" applyBorder="1" applyAlignment="1" applyProtection="1">
      <alignment vertical="center" wrapText="1"/>
      <protection/>
    </xf>
    <xf numFmtId="0" fontId="21" fillId="0" borderId="0" xfId="56" applyNumberFormat="1" applyFont="1" applyFill="1" applyAlignment="1" applyProtection="1">
      <alignment vertical="top"/>
      <protection/>
    </xf>
    <xf numFmtId="2" fontId="28" fillId="0" borderId="13" xfId="61" applyNumberFormat="1" applyFont="1" applyFill="1" applyBorder="1" applyAlignment="1">
      <alignment vertical="top"/>
      <protection/>
    </xf>
    <xf numFmtId="2" fontId="22" fillId="0" borderId="23" xfId="61" applyNumberFormat="1" applyFont="1" applyFill="1" applyBorder="1" applyAlignment="1">
      <alignment horizontal="right" vertical="top"/>
      <protection/>
    </xf>
    <xf numFmtId="0" fontId="21" fillId="0" borderId="13" xfId="61" applyNumberFormat="1" applyFont="1" applyFill="1" applyBorder="1" applyAlignment="1">
      <alignment vertical="top" wrapText="1"/>
      <protection/>
    </xf>
    <xf numFmtId="0" fontId="0" fillId="0" borderId="0" xfId="56" applyNumberFormat="1" applyFont="1" applyFill="1">
      <alignment/>
      <protection/>
    </xf>
    <xf numFmtId="0"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7" fillId="0" borderId="26"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61" applyNumberFormat="1" applyFont="1" applyFill="1" applyBorder="1" applyAlignment="1" applyProtection="1">
      <alignment horizontal="left" vertical="top"/>
      <protection locked="0"/>
    </xf>
    <xf numFmtId="0" fontId="22" fillId="0" borderId="13" xfId="61" applyNumberFormat="1" applyFont="1" applyFill="1" applyBorder="1" applyAlignment="1">
      <alignment horizontal="center" vertical="top" wrapText="1"/>
      <protection/>
    </xf>
    <xf numFmtId="0" fontId="16" fillId="0" borderId="0" xfId="0" applyFont="1" applyBorder="1" applyAlignment="1">
      <alignment horizontal="center" vertical="center"/>
    </xf>
    <xf numFmtId="0" fontId="0" fillId="0" borderId="0" xfId="0" applyAlignment="1">
      <alignment/>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2 2" xfId="57"/>
    <cellStyle name="Normal 2 3" xfId="58"/>
    <cellStyle name="Normal 3" xfId="59"/>
    <cellStyle name="Normal 3 2" xfId="60"/>
    <cellStyle name="Normal 4" xfId="61"/>
    <cellStyle name="Normal 5" xfId="62"/>
    <cellStyle name="Note" xfId="63"/>
    <cellStyle name="Output" xfId="64"/>
    <cellStyle name="Percent" xfId="65"/>
    <cellStyle name="Percent 2" xfId="66"/>
    <cellStyle name="Percent 2 2" xfId="67"/>
    <cellStyle name="Percent 3" xfId="68"/>
    <cellStyle name="Percent 3 2"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I128"/>
  <sheetViews>
    <sheetView showGridLines="0" zoomScale="75" zoomScaleNormal="75" zoomScalePageLayoutView="0" workbookViewId="0" topLeftCell="A1">
      <selection activeCell="B18" sqref="B18"/>
    </sheetView>
  </sheetViews>
  <sheetFormatPr defaultColWidth="9.140625" defaultRowHeight="15"/>
  <cols>
    <col min="1" max="1" width="9.57421875" style="1" customWidth="1"/>
    <col min="2" max="2" width="56.140625" style="1" customWidth="1"/>
    <col min="3" max="3" width="19.5742187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48" width="0" style="1" hidden="1" customWidth="1"/>
    <col min="49" max="51" width="9.140625" style="1" hidden="1" customWidth="1"/>
    <col min="52" max="52" width="0.13671875" style="1" customWidth="1"/>
    <col min="53" max="53" width="17.57421875" style="1" customWidth="1"/>
    <col min="54" max="54" width="17.7109375" style="1" hidden="1" customWidth="1"/>
    <col min="55" max="55" width="36.7109375" style="1" customWidth="1"/>
    <col min="56" max="56" width="17.8515625" style="1" customWidth="1"/>
    <col min="57" max="238" width="9.140625" style="1" customWidth="1"/>
    <col min="239" max="243" width="9.140625" style="3" customWidth="1"/>
    <col min="244" max="16384" width="9.140625" style="1" customWidth="1"/>
  </cols>
  <sheetData>
    <row r="1" spans="1:243" s="4" customFormat="1" ht="27" customHeight="1">
      <c r="A1" s="76" t="str">
        <f>B2&amp;" BoQ"</f>
        <v>Percentage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7" t="s">
        <v>148</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38.25" customHeight="1">
      <c r="A5" s="77" t="s">
        <v>288</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10"/>
      <c r="IF5" s="10"/>
      <c r="IG5" s="10"/>
      <c r="IH5" s="10"/>
      <c r="II5" s="10"/>
    </row>
    <row r="6" spans="1:243" s="9" customFormat="1" ht="30.75" customHeight="1">
      <c r="A6" s="77" t="s">
        <v>289</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8" t="s">
        <v>7</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10"/>
      <c r="IF7" s="10"/>
      <c r="IG7" s="10"/>
      <c r="IH7" s="10"/>
      <c r="II7" s="10"/>
    </row>
    <row r="8" spans="1:243" s="12" customFormat="1" ht="58.5" customHeight="1">
      <c r="A8" s="11" t="s">
        <v>50</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IE8" s="13"/>
      <c r="IF8" s="13"/>
      <c r="IG8" s="13"/>
      <c r="IH8" s="13"/>
      <c r="II8" s="13"/>
    </row>
    <row r="9" spans="1:243" s="14" customFormat="1" ht="61.5" customHeight="1">
      <c r="A9" s="75" t="s">
        <v>8</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60</v>
      </c>
      <c r="BB11" s="20" t="s">
        <v>32</v>
      </c>
      <c r="BC11" s="20" t="s">
        <v>33</v>
      </c>
      <c r="IE11" s="18"/>
      <c r="IF11" s="18"/>
      <c r="IG11" s="18"/>
      <c r="IH11" s="18"/>
      <c r="II11" s="18"/>
    </row>
    <row r="12" spans="1:243" s="17" customFormat="1" ht="15">
      <c r="A12" s="35">
        <v>1</v>
      </c>
      <c r="B12" s="16">
        <v>2</v>
      </c>
      <c r="C12" s="26">
        <v>3</v>
      </c>
      <c r="D12" s="27">
        <v>4</v>
      </c>
      <c r="E12" s="27">
        <v>5</v>
      </c>
      <c r="F12" s="27">
        <v>6</v>
      </c>
      <c r="G12" s="27">
        <v>7</v>
      </c>
      <c r="H12" s="27">
        <v>8</v>
      </c>
      <c r="I12" s="27">
        <v>9</v>
      </c>
      <c r="J12" s="27">
        <v>10</v>
      </c>
      <c r="K12" s="27">
        <v>11</v>
      </c>
      <c r="L12" s="27">
        <v>12</v>
      </c>
      <c r="M12" s="27">
        <v>13</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30">
        <v>7</v>
      </c>
      <c r="BB12" s="30">
        <v>54</v>
      </c>
      <c r="BC12" s="30">
        <v>8</v>
      </c>
      <c r="IE12" s="18"/>
      <c r="IF12" s="18"/>
      <c r="IG12" s="18"/>
      <c r="IH12" s="18"/>
      <c r="II12" s="18"/>
    </row>
    <row r="13" spans="1:243" s="17" customFormat="1" ht="18">
      <c r="A13" s="36">
        <v>1</v>
      </c>
      <c r="B13" s="31" t="s">
        <v>70</v>
      </c>
      <c r="C13" s="29"/>
      <c r="D13" s="72"/>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4"/>
      <c r="IA13" s="17">
        <v>1</v>
      </c>
      <c r="IB13" s="17" t="s">
        <v>70</v>
      </c>
      <c r="IE13" s="18"/>
      <c r="IF13" s="18"/>
      <c r="IG13" s="18"/>
      <c r="IH13" s="18"/>
      <c r="II13" s="18"/>
    </row>
    <row r="14" spans="1:243" s="21" customFormat="1" ht="15.75">
      <c r="A14" s="37">
        <v>1.01</v>
      </c>
      <c r="B14" s="38" t="s">
        <v>153</v>
      </c>
      <c r="C14" s="33" t="s">
        <v>53</v>
      </c>
      <c r="D14" s="72"/>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4"/>
      <c r="IA14" s="21">
        <v>1.01</v>
      </c>
      <c r="IB14" s="21" t="s">
        <v>153</v>
      </c>
      <c r="IC14" s="21" t="s">
        <v>53</v>
      </c>
      <c r="IE14" s="22"/>
      <c r="IF14" s="22" t="s">
        <v>34</v>
      </c>
      <c r="IG14" s="22" t="s">
        <v>35</v>
      </c>
      <c r="IH14" s="22">
        <v>10</v>
      </c>
      <c r="II14" s="22" t="s">
        <v>36</v>
      </c>
    </row>
    <row r="15" spans="1:243" s="21" customFormat="1" ht="31.5">
      <c r="A15" s="36">
        <v>1.02</v>
      </c>
      <c r="B15" s="38" t="s">
        <v>154</v>
      </c>
      <c r="C15" s="33" t="s">
        <v>54</v>
      </c>
      <c r="D15" s="72"/>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4"/>
      <c r="IA15" s="21">
        <v>1.02</v>
      </c>
      <c r="IB15" s="21" t="s">
        <v>154</v>
      </c>
      <c r="IC15" s="21" t="s">
        <v>54</v>
      </c>
      <c r="IE15" s="22"/>
      <c r="IF15" s="22" t="s">
        <v>40</v>
      </c>
      <c r="IG15" s="22" t="s">
        <v>35</v>
      </c>
      <c r="IH15" s="22">
        <v>123.223</v>
      </c>
      <c r="II15" s="22" t="s">
        <v>37</v>
      </c>
    </row>
    <row r="16" spans="1:243" s="21" customFormat="1" ht="15.75" customHeight="1">
      <c r="A16" s="37">
        <v>1.03</v>
      </c>
      <c r="B16" s="38" t="s">
        <v>201</v>
      </c>
      <c r="C16" s="39" t="s">
        <v>55</v>
      </c>
      <c r="D16" s="39">
        <v>2</v>
      </c>
      <c r="E16" s="40" t="s">
        <v>145</v>
      </c>
      <c r="F16" s="41">
        <v>143.08</v>
      </c>
      <c r="G16" s="42"/>
      <c r="H16" s="42"/>
      <c r="I16" s="43" t="s">
        <v>38</v>
      </c>
      <c r="J16" s="44">
        <f>IF(I16="Less(-)",-1,1)</f>
        <v>1</v>
      </c>
      <c r="K16" s="42" t="s">
        <v>39</v>
      </c>
      <c r="L16" s="42" t="s">
        <v>4</v>
      </c>
      <c r="M16" s="45"/>
      <c r="N16" s="42"/>
      <c r="O16" s="42"/>
      <c r="P16" s="46"/>
      <c r="Q16" s="42"/>
      <c r="R16" s="42"/>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ROUND(total_amount_ba($B$2,$D$2,D16,F16,J16,K16,M16),0)</f>
        <v>286</v>
      </c>
      <c r="BB16" s="48">
        <f>BA16+SUM(N16:AZ16)</f>
        <v>286</v>
      </c>
      <c r="BC16" s="49" t="str">
        <f>SpellNumber(L16,BB16)</f>
        <v>INR  Two Hundred &amp; Eighty Six  Only</v>
      </c>
      <c r="IA16" s="21">
        <v>1.03</v>
      </c>
      <c r="IB16" s="21" t="s">
        <v>201</v>
      </c>
      <c r="IC16" s="21" t="s">
        <v>55</v>
      </c>
      <c r="ID16" s="21">
        <v>2</v>
      </c>
      <c r="IE16" s="22" t="s">
        <v>145</v>
      </c>
      <c r="IF16" s="22" t="s">
        <v>41</v>
      </c>
      <c r="IG16" s="22" t="s">
        <v>42</v>
      </c>
      <c r="IH16" s="22">
        <v>213</v>
      </c>
      <c r="II16" s="22" t="s">
        <v>37</v>
      </c>
    </row>
    <row r="17" spans="1:243" s="21" customFormat="1" ht="15.75">
      <c r="A17" s="37">
        <v>1.05</v>
      </c>
      <c r="B17" s="38" t="s">
        <v>137</v>
      </c>
      <c r="C17" s="33" t="s">
        <v>260</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4"/>
      <c r="IA17" s="21">
        <v>1.05</v>
      </c>
      <c r="IB17" s="21" t="s">
        <v>137</v>
      </c>
      <c r="IC17" s="21" t="s">
        <v>260</v>
      </c>
      <c r="IE17" s="22"/>
      <c r="IF17" s="22"/>
      <c r="IG17" s="22"/>
      <c r="IH17" s="22"/>
      <c r="II17" s="22"/>
    </row>
    <row r="18" spans="1:243" s="21" customFormat="1" ht="104.25" customHeight="1">
      <c r="A18" s="36">
        <v>1.06</v>
      </c>
      <c r="B18" s="38" t="s">
        <v>261</v>
      </c>
      <c r="C18" s="33" t="s">
        <v>56</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4"/>
      <c r="IA18" s="21">
        <v>1.06</v>
      </c>
      <c r="IB18" s="28" t="s">
        <v>261</v>
      </c>
      <c r="IC18" s="21" t="s">
        <v>56</v>
      </c>
      <c r="IE18" s="22"/>
      <c r="IF18" s="22"/>
      <c r="IG18" s="22"/>
      <c r="IH18" s="22"/>
      <c r="II18" s="22"/>
    </row>
    <row r="19" spans="1:243" s="21" customFormat="1" ht="31.5">
      <c r="A19" s="37">
        <v>1.07</v>
      </c>
      <c r="B19" s="38" t="s">
        <v>138</v>
      </c>
      <c r="C19" s="33" t="s">
        <v>61</v>
      </c>
      <c r="D19" s="39">
        <v>10</v>
      </c>
      <c r="E19" s="40" t="s">
        <v>147</v>
      </c>
      <c r="F19" s="41">
        <v>78.83</v>
      </c>
      <c r="G19" s="42"/>
      <c r="H19" s="42"/>
      <c r="I19" s="43" t="s">
        <v>38</v>
      </c>
      <c r="J19" s="44">
        <f>IF(I19="Less(-)",-1,1)</f>
        <v>1</v>
      </c>
      <c r="K19" s="42" t="s">
        <v>39</v>
      </c>
      <c r="L19" s="42" t="s">
        <v>4</v>
      </c>
      <c r="M19" s="45"/>
      <c r="N19" s="42"/>
      <c r="O19" s="42"/>
      <c r="P19" s="46"/>
      <c r="Q19" s="42"/>
      <c r="R19" s="42"/>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7">
        <f>ROUND((total_amount_ba($B$2,$D$2,D19,F19,J19,K19,M19)),0)</f>
        <v>788</v>
      </c>
      <c r="BB19" s="48">
        <f>BA19+SUM(N19:AZ19)</f>
        <v>788</v>
      </c>
      <c r="BC19" s="49" t="str">
        <f>(SpellNumber(L19,BB19))</f>
        <v>INR  Seven Hundred &amp; Eighty Eight  Only</v>
      </c>
      <c r="IA19" s="21">
        <v>1.07</v>
      </c>
      <c r="IB19" s="21" t="s">
        <v>138</v>
      </c>
      <c r="IC19" s="21" t="s">
        <v>61</v>
      </c>
      <c r="ID19" s="21">
        <v>10</v>
      </c>
      <c r="IE19" s="22" t="s">
        <v>147</v>
      </c>
      <c r="IF19" s="22" t="s">
        <v>34</v>
      </c>
      <c r="IG19" s="22" t="s">
        <v>43</v>
      </c>
      <c r="IH19" s="22">
        <v>10</v>
      </c>
      <c r="II19" s="22" t="s">
        <v>37</v>
      </c>
    </row>
    <row r="20" spans="1:243" s="21" customFormat="1" ht="15.75">
      <c r="A20" s="36">
        <v>1.08</v>
      </c>
      <c r="B20" s="38" t="s">
        <v>139</v>
      </c>
      <c r="C20" s="39" t="s">
        <v>62</v>
      </c>
      <c r="D20" s="72"/>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4"/>
      <c r="IA20" s="21">
        <v>1.08</v>
      </c>
      <c r="IB20" s="21" t="s">
        <v>139</v>
      </c>
      <c r="IC20" s="21" t="s">
        <v>62</v>
      </c>
      <c r="IE20" s="22"/>
      <c r="IF20" s="22"/>
      <c r="IG20" s="22"/>
      <c r="IH20" s="22"/>
      <c r="II20" s="22"/>
    </row>
    <row r="21" spans="1:243" s="21" customFormat="1" ht="63">
      <c r="A21" s="37">
        <v>1.09</v>
      </c>
      <c r="B21" s="38" t="s">
        <v>140</v>
      </c>
      <c r="C21" s="33" t="s">
        <v>57</v>
      </c>
      <c r="D21" s="72"/>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4"/>
      <c r="IA21" s="21">
        <v>1.09</v>
      </c>
      <c r="IB21" s="21" t="s">
        <v>140</v>
      </c>
      <c r="IC21" s="21" t="s">
        <v>57</v>
      </c>
      <c r="IE21" s="22"/>
      <c r="IF21" s="22" t="s">
        <v>40</v>
      </c>
      <c r="IG21" s="22" t="s">
        <v>35</v>
      </c>
      <c r="IH21" s="22">
        <v>123.223</v>
      </c>
      <c r="II21" s="22" t="s">
        <v>37</v>
      </c>
    </row>
    <row r="22" spans="1:243" s="21" customFormat="1" ht="63">
      <c r="A22" s="36">
        <v>1.1</v>
      </c>
      <c r="B22" s="38" t="s">
        <v>141</v>
      </c>
      <c r="C22" s="33" t="s">
        <v>63</v>
      </c>
      <c r="D22" s="39">
        <v>1.25</v>
      </c>
      <c r="E22" s="40" t="s">
        <v>145</v>
      </c>
      <c r="F22" s="41">
        <v>6457.83</v>
      </c>
      <c r="G22" s="42"/>
      <c r="H22" s="42"/>
      <c r="I22" s="43" t="s">
        <v>38</v>
      </c>
      <c r="J22" s="44">
        <f>IF(I22="Less(-)",-1,1)</f>
        <v>1</v>
      </c>
      <c r="K22" s="42" t="s">
        <v>39</v>
      </c>
      <c r="L22" s="42" t="s">
        <v>4</v>
      </c>
      <c r="M22" s="45"/>
      <c r="N22" s="42"/>
      <c r="O22" s="42"/>
      <c r="P22" s="46"/>
      <c r="Q22" s="42"/>
      <c r="R22" s="42"/>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ROUND((total_amount_ba($B$2,$D$2,D22,F22,J22,K22,M22)),0)</f>
        <v>8072</v>
      </c>
      <c r="BB22" s="48">
        <f>BA22+SUM(N22:AZ22)</f>
        <v>8072</v>
      </c>
      <c r="BC22" s="49" t="str">
        <f>(SpellNumber(L22,BB22))</f>
        <v>INR  Eight Thousand  &amp;Seventy Two  Only</v>
      </c>
      <c r="IA22" s="21">
        <v>1.1</v>
      </c>
      <c r="IB22" s="21" t="s">
        <v>141</v>
      </c>
      <c r="IC22" s="21" t="s">
        <v>63</v>
      </c>
      <c r="ID22" s="21">
        <v>1.25</v>
      </c>
      <c r="IE22" s="22" t="s">
        <v>145</v>
      </c>
      <c r="IF22" s="22" t="s">
        <v>44</v>
      </c>
      <c r="IG22" s="22" t="s">
        <v>45</v>
      </c>
      <c r="IH22" s="22">
        <v>10</v>
      </c>
      <c r="II22" s="22" t="s">
        <v>37</v>
      </c>
    </row>
    <row r="23" spans="1:243" s="21" customFormat="1" ht="15.75">
      <c r="A23" s="37">
        <v>1.11</v>
      </c>
      <c r="B23" s="38" t="s">
        <v>155</v>
      </c>
      <c r="C23" s="33" t="s">
        <v>58</v>
      </c>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4"/>
      <c r="IA23" s="21">
        <v>1.11</v>
      </c>
      <c r="IB23" s="21" t="s">
        <v>155</v>
      </c>
      <c r="IC23" s="21" t="s">
        <v>58</v>
      </c>
      <c r="IE23" s="22"/>
      <c r="IF23" s="22" t="s">
        <v>41</v>
      </c>
      <c r="IG23" s="22" t="s">
        <v>42</v>
      </c>
      <c r="IH23" s="22">
        <v>213</v>
      </c>
      <c r="II23" s="22" t="s">
        <v>37</v>
      </c>
    </row>
    <row r="24" spans="1:243" s="21" customFormat="1" ht="110.25">
      <c r="A24" s="36">
        <v>1.12</v>
      </c>
      <c r="B24" s="38" t="s">
        <v>262</v>
      </c>
      <c r="C24" s="39" t="s">
        <v>64</v>
      </c>
      <c r="D24" s="72"/>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4"/>
      <c r="IA24" s="21">
        <v>1.12</v>
      </c>
      <c r="IB24" s="21" t="s">
        <v>262</v>
      </c>
      <c r="IC24" s="21" t="s">
        <v>64</v>
      </c>
      <c r="IE24" s="34"/>
      <c r="IF24" s="22"/>
      <c r="IG24" s="22"/>
      <c r="IH24" s="22"/>
      <c r="II24" s="22"/>
    </row>
    <row r="25" spans="1:243" s="21" customFormat="1" ht="63">
      <c r="A25" s="37">
        <v>1.13</v>
      </c>
      <c r="B25" s="38" t="s">
        <v>263</v>
      </c>
      <c r="C25" s="33" t="s">
        <v>65</v>
      </c>
      <c r="D25" s="39">
        <v>0.3</v>
      </c>
      <c r="E25" s="40" t="s">
        <v>145</v>
      </c>
      <c r="F25" s="41">
        <v>8930.34</v>
      </c>
      <c r="G25" s="42"/>
      <c r="H25" s="42"/>
      <c r="I25" s="43" t="s">
        <v>38</v>
      </c>
      <c r="J25" s="44">
        <f>IF(I25="Less(-)",-1,1)</f>
        <v>1</v>
      </c>
      <c r="K25" s="42" t="s">
        <v>39</v>
      </c>
      <c r="L25" s="42" t="s">
        <v>4</v>
      </c>
      <c r="M25" s="45"/>
      <c r="N25" s="42"/>
      <c r="O25" s="42"/>
      <c r="P25" s="46"/>
      <c r="Q25" s="42"/>
      <c r="R25" s="42"/>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ROUND((total_amount_ba($B$2,$D$2,D25,F25,J25,K25,M25)),0)</f>
        <v>2679</v>
      </c>
      <c r="BB25" s="48">
        <f>BA25+SUM(N25:AZ25)</f>
        <v>2679</v>
      </c>
      <c r="BC25" s="49" t="str">
        <f>(SpellNumber(L25,BB25))</f>
        <v>INR  Two Thousand Six Hundred &amp; Seventy Nine  Only</v>
      </c>
      <c r="IA25" s="21">
        <v>1.13</v>
      </c>
      <c r="IB25" s="21" t="s">
        <v>263</v>
      </c>
      <c r="IC25" s="21" t="s">
        <v>65</v>
      </c>
      <c r="ID25" s="21">
        <v>0.3</v>
      </c>
      <c r="IE25" s="22" t="s">
        <v>145</v>
      </c>
      <c r="IF25" s="22"/>
      <c r="IG25" s="22"/>
      <c r="IH25" s="22"/>
      <c r="II25" s="22"/>
    </row>
    <row r="26" spans="1:243" s="21" customFormat="1" ht="31.5">
      <c r="A26" s="36">
        <v>1.14</v>
      </c>
      <c r="B26" s="38" t="s">
        <v>156</v>
      </c>
      <c r="C26" s="33" t="s">
        <v>171</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4"/>
      <c r="IA26" s="21">
        <v>1.14</v>
      </c>
      <c r="IB26" s="21" t="s">
        <v>156</v>
      </c>
      <c r="IC26" s="21" t="s">
        <v>171</v>
      </c>
      <c r="IE26" s="22"/>
      <c r="IF26" s="22"/>
      <c r="IG26" s="22"/>
      <c r="IH26" s="22"/>
      <c r="II26" s="22"/>
    </row>
    <row r="27" spans="1:243" s="21" customFormat="1" ht="31.5">
      <c r="A27" s="37">
        <v>1.15</v>
      </c>
      <c r="B27" s="38" t="s">
        <v>209</v>
      </c>
      <c r="C27" s="33" t="s">
        <v>66</v>
      </c>
      <c r="D27" s="39">
        <v>5.1</v>
      </c>
      <c r="E27" s="40" t="s">
        <v>136</v>
      </c>
      <c r="F27" s="41">
        <v>672.12</v>
      </c>
      <c r="G27" s="42"/>
      <c r="H27" s="42"/>
      <c r="I27" s="43" t="s">
        <v>38</v>
      </c>
      <c r="J27" s="44">
        <f>IF(I27="Less(-)",-1,1)</f>
        <v>1</v>
      </c>
      <c r="K27" s="42" t="s">
        <v>39</v>
      </c>
      <c r="L27" s="42" t="s">
        <v>4</v>
      </c>
      <c r="M27" s="45"/>
      <c r="N27" s="42"/>
      <c r="O27" s="42"/>
      <c r="P27" s="46"/>
      <c r="Q27" s="42"/>
      <c r="R27" s="42"/>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ROUND((total_amount_ba($B$2,$D$2,D27,F27,J27,K27,M27)),0)</f>
        <v>3428</v>
      </c>
      <c r="BB27" s="48">
        <f>BA27+SUM(N27:AZ27)</f>
        <v>3428</v>
      </c>
      <c r="BC27" s="49" t="str">
        <f>(SpellNumber(L27,BB27))</f>
        <v>INR  Three Thousand Four Hundred &amp; Twenty Eight  Only</v>
      </c>
      <c r="IA27" s="21">
        <v>1.15</v>
      </c>
      <c r="IB27" s="21" t="s">
        <v>209</v>
      </c>
      <c r="IC27" s="21" t="s">
        <v>66</v>
      </c>
      <c r="ID27" s="21">
        <v>5.1</v>
      </c>
      <c r="IE27" s="22" t="s">
        <v>136</v>
      </c>
      <c r="IF27" s="22"/>
      <c r="IG27" s="22"/>
      <c r="IH27" s="22"/>
      <c r="II27" s="22"/>
    </row>
    <row r="28" spans="1:243" s="21" customFormat="1" ht="63">
      <c r="A28" s="36">
        <v>1.16</v>
      </c>
      <c r="B28" s="38" t="s">
        <v>210</v>
      </c>
      <c r="C28" s="39" t="s">
        <v>67</v>
      </c>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4"/>
      <c r="IA28" s="21">
        <v>1.16</v>
      </c>
      <c r="IB28" s="21" t="s">
        <v>210</v>
      </c>
      <c r="IC28" s="21" t="s">
        <v>67</v>
      </c>
      <c r="IE28" s="22"/>
      <c r="IF28" s="22"/>
      <c r="IG28" s="22"/>
      <c r="IH28" s="22"/>
      <c r="II28" s="22"/>
    </row>
    <row r="29" spans="1:243" s="21" customFormat="1" ht="31.5">
      <c r="A29" s="37">
        <v>1.17</v>
      </c>
      <c r="B29" s="38" t="s">
        <v>157</v>
      </c>
      <c r="C29" s="33" t="s">
        <v>68</v>
      </c>
      <c r="D29" s="39">
        <v>50</v>
      </c>
      <c r="E29" s="40" t="s">
        <v>169</v>
      </c>
      <c r="F29" s="41">
        <v>78.61</v>
      </c>
      <c r="G29" s="42"/>
      <c r="H29" s="42"/>
      <c r="I29" s="43" t="s">
        <v>38</v>
      </c>
      <c r="J29" s="44">
        <f>IF(I29="Less(-)",-1,1)</f>
        <v>1</v>
      </c>
      <c r="K29" s="42" t="s">
        <v>39</v>
      </c>
      <c r="L29" s="42" t="s">
        <v>4</v>
      </c>
      <c r="M29" s="45"/>
      <c r="N29" s="42"/>
      <c r="O29" s="42"/>
      <c r="P29" s="46"/>
      <c r="Q29" s="42"/>
      <c r="R29" s="42"/>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ROUND((total_amount_ba($B$2,$D$2,D29,F29,J29,K29,M29)),0)</f>
        <v>3931</v>
      </c>
      <c r="BB29" s="48">
        <f>BA29+SUM(N29:AZ29)</f>
        <v>3931</v>
      </c>
      <c r="BC29" s="49" t="str">
        <f>(SpellNumber(L29,BB29))</f>
        <v>INR  Three Thousand Nine Hundred &amp; Thirty One  Only</v>
      </c>
      <c r="IA29" s="21">
        <v>1.17</v>
      </c>
      <c r="IB29" s="21" t="s">
        <v>157</v>
      </c>
      <c r="IC29" s="21" t="s">
        <v>68</v>
      </c>
      <c r="ID29" s="21">
        <v>50</v>
      </c>
      <c r="IE29" s="22" t="s">
        <v>169</v>
      </c>
      <c r="IF29" s="22"/>
      <c r="IG29" s="22"/>
      <c r="IH29" s="22"/>
      <c r="II29" s="22"/>
    </row>
    <row r="30" spans="1:243" s="21" customFormat="1" ht="15.75">
      <c r="A30" s="36">
        <v>1.18</v>
      </c>
      <c r="B30" s="38" t="s">
        <v>142</v>
      </c>
      <c r="C30" s="33" t="s">
        <v>69</v>
      </c>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4"/>
      <c r="IA30" s="21">
        <v>1.18</v>
      </c>
      <c r="IB30" s="21" t="s">
        <v>142</v>
      </c>
      <c r="IC30" s="21" t="s">
        <v>69</v>
      </c>
      <c r="IE30" s="22"/>
      <c r="IF30" s="22"/>
      <c r="IG30" s="22"/>
      <c r="IH30" s="22"/>
      <c r="II30" s="22"/>
    </row>
    <row r="31" spans="1:243" s="21" customFormat="1" ht="63">
      <c r="A31" s="37">
        <v>1.19</v>
      </c>
      <c r="B31" s="38" t="s">
        <v>264</v>
      </c>
      <c r="C31" s="33" t="s">
        <v>59</v>
      </c>
      <c r="D31" s="72"/>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4"/>
      <c r="IA31" s="21">
        <v>1.19</v>
      </c>
      <c r="IB31" s="21" t="s">
        <v>264</v>
      </c>
      <c r="IC31" s="21" t="s">
        <v>59</v>
      </c>
      <c r="IE31" s="34"/>
      <c r="IF31" s="22"/>
      <c r="IG31" s="22"/>
      <c r="IH31" s="22"/>
      <c r="II31" s="22"/>
    </row>
    <row r="32" spans="1:243" s="21" customFormat="1" ht="31.5">
      <c r="A32" s="36">
        <v>1.2</v>
      </c>
      <c r="B32" s="38" t="s">
        <v>265</v>
      </c>
      <c r="C32" s="39" t="s">
        <v>71</v>
      </c>
      <c r="D32" s="39">
        <v>1.5</v>
      </c>
      <c r="E32" s="40" t="s">
        <v>136</v>
      </c>
      <c r="F32" s="41">
        <v>892.63</v>
      </c>
      <c r="G32" s="42"/>
      <c r="H32" s="42"/>
      <c r="I32" s="43" t="s">
        <v>38</v>
      </c>
      <c r="J32" s="44">
        <f>IF(I32="Less(-)",-1,1)</f>
        <v>1</v>
      </c>
      <c r="K32" s="42" t="s">
        <v>39</v>
      </c>
      <c r="L32" s="42" t="s">
        <v>4</v>
      </c>
      <c r="M32" s="45"/>
      <c r="N32" s="42"/>
      <c r="O32" s="42"/>
      <c r="P32" s="46"/>
      <c r="Q32" s="42"/>
      <c r="R32" s="42"/>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7">
        <f>ROUND((total_amount_ba($B$2,$D$2,D32,F32,J32,K32,M32)),0)</f>
        <v>1339</v>
      </c>
      <c r="BB32" s="48">
        <f>BA32+SUM(N32:AZ32)</f>
        <v>1339</v>
      </c>
      <c r="BC32" s="49" t="str">
        <f>(SpellNumber(L32,BB32))</f>
        <v>INR  One Thousand Three Hundred &amp; Thirty Nine  Only</v>
      </c>
      <c r="IA32" s="21">
        <v>1.2</v>
      </c>
      <c r="IB32" s="21" t="s">
        <v>265</v>
      </c>
      <c r="IC32" s="21" t="s">
        <v>71</v>
      </c>
      <c r="ID32" s="21">
        <v>1.5</v>
      </c>
      <c r="IE32" s="22" t="s">
        <v>136</v>
      </c>
      <c r="IF32" s="22"/>
      <c r="IG32" s="22"/>
      <c r="IH32" s="22"/>
      <c r="II32" s="22"/>
    </row>
    <row r="33" spans="1:243" s="21" customFormat="1" ht="15.75">
      <c r="A33" s="37">
        <v>1.21</v>
      </c>
      <c r="B33" s="38" t="s">
        <v>211</v>
      </c>
      <c r="C33" s="33" t="s">
        <v>72</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4"/>
      <c r="IA33" s="21">
        <v>1.21</v>
      </c>
      <c r="IB33" s="21" t="s">
        <v>211</v>
      </c>
      <c r="IC33" s="21" t="s">
        <v>72</v>
      </c>
      <c r="IE33" s="34"/>
      <c r="IF33" s="22"/>
      <c r="IG33" s="22"/>
      <c r="IH33" s="22"/>
      <c r="II33" s="22"/>
    </row>
    <row r="34" spans="1:243" s="21" customFormat="1" ht="189">
      <c r="A34" s="36">
        <v>1.22</v>
      </c>
      <c r="B34" s="38" t="s">
        <v>212</v>
      </c>
      <c r="C34" s="33" t="s">
        <v>73</v>
      </c>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4"/>
      <c r="IA34" s="21">
        <v>1.22</v>
      </c>
      <c r="IB34" s="21" t="s">
        <v>212</v>
      </c>
      <c r="IC34" s="21" t="s">
        <v>73</v>
      </c>
      <c r="IE34" s="22"/>
      <c r="IF34" s="22"/>
      <c r="IG34" s="22"/>
      <c r="IH34" s="22"/>
      <c r="II34" s="22"/>
    </row>
    <row r="35" spans="1:243" s="21" customFormat="1" ht="31.5">
      <c r="A35" s="37">
        <v>1.23</v>
      </c>
      <c r="B35" s="38" t="s">
        <v>213</v>
      </c>
      <c r="C35" s="33" t="s">
        <v>74</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4"/>
      <c r="IA35" s="21">
        <v>1.23</v>
      </c>
      <c r="IB35" s="21" t="s">
        <v>213</v>
      </c>
      <c r="IC35" s="21" t="s">
        <v>74</v>
      </c>
      <c r="IE35" s="22"/>
      <c r="IF35" s="22"/>
      <c r="IG35" s="22"/>
      <c r="IH35" s="22"/>
      <c r="II35" s="22"/>
    </row>
    <row r="36" spans="1:243" s="21" customFormat="1" ht="36.75" customHeight="1">
      <c r="A36" s="36">
        <v>1.24</v>
      </c>
      <c r="B36" s="38" t="s">
        <v>214</v>
      </c>
      <c r="C36" s="39" t="s">
        <v>75</v>
      </c>
      <c r="D36" s="39">
        <v>4.8</v>
      </c>
      <c r="E36" s="40" t="s">
        <v>136</v>
      </c>
      <c r="F36" s="41">
        <v>3880.18</v>
      </c>
      <c r="G36" s="42"/>
      <c r="H36" s="42"/>
      <c r="I36" s="43" t="s">
        <v>38</v>
      </c>
      <c r="J36" s="44">
        <f>IF(I36="Less(-)",-1,1)</f>
        <v>1</v>
      </c>
      <c r="K36" s="42" t="s">
        <v>39</v>
      </c>
      <c r="L36" s="42" t="s">
        <v>4</v>
      </c>
      <c r="M36" s="45"/>
      <c r="N36" s="42"/>
      <c r="O36" s="42"/>
      <c r="P36" s="46"/>
      <c r="Q36" s="42"/>
      <c r="R36" s="42"/>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7">
        <f>ROUND((total_amount_ba($B$2,$D$2,D36,F36,J36,K36,M36)),0)</f>
        <v>18625</v>
      </c>
      <c r="BB36" s="48">
        <f>BA36+SUM(N36:AZ36)</f>
        <v>18625</v>
      </c>
      <c r="BC36" s="49" t="str">
        <f>(SpellNumber(L36,BB36))</f>
        <v>INR  Eighteen Thousand Six Hundred &amp; Twenty Five  Only</v>
      </c>
      <c r="IA36" s="21">
        <v>1.24</v>
      </c>
      <c r="IB36" s="21" t="s">
        <v>214</v>
      </c>
      <c r="IC36" s="21" t="s">
        <v>75</v>
      </c>
      <c r="ID36" s="21">
        <v>4.8</v>
      </c>
      <c r="IE36" s="22" t="s">
        <v>136</v>
      </c>
      <c r="IF36" s="22"/>
      <c r="IG36" s="22"/>
      <c r="IH36" s="22"/>
      <c r="II36" s="22"/>
    </row>
    <row r="37" spans="1:243" s="21" customFormat="1" ht="173.25">
      <c r="A37" s="37">
        <v>1.25</v>
      </c>
      <c r="B37" s="38" t="s">
        <v>215</v>
      </c>
      <c r="C37" s="33" t="s">
        <v>76</v>
      </c>
      <c r="D37" s="39">
        <v>13</v>
      </c>
      <c r="E37" s="40" t="s">
        <v>136</v>
      </c>
      <c r="F37" s="41">
        <v>932.44</v>
      </c>
      <c r="G37" s="42"/>
      <c r="H37" s="42"/>
      <c r="I37" s="43" t="s">
        <v>38</v>
      </c>
      <c r="J37" s="44">
        <f>IF(I37="Less(-)",-1,1)</f>
        <v>1</v>
      </c>
      <c r="K37" s="42" t="s">
        <v>39</v>
      </c>
      <c r="L37" s="42" t="s">
        <v>4</v>
      </c>
      <c r="M37" s="45"/>
      <c r="N37" s="42"/>
      <c r="O37" s="42"/>
      <c r="P37" s="46"/>
      <c r="Q37" s="42"/>
      <c r="R37" s="42"/>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7">
        <f>ROUND((total_amount_ba($B$2,$D$2,D37,F37,J37,K37,M37)),0)</f>
        <v>12122</v>
      </c>
      <c r="BB37" s="48">
        <f>BA37+SUM(N37:AZ37)</f>
        <v>12122</v>
      </c>
      <c r="BC37" s="49" t="str">
        <f>(SpellNumber(L37,BB37))</f>
        <v>INR  Twelve Thousand One Hundred &amp; Twenty Two  Only</v>
      </c>
      <c r="IA37" s="21">
        <v>1.25</v>
      </c>
      <c r="IB37" s="21" t="s">
        <v>215</v>
      </c>
      <c r="IC37" s="21" t="s">
        <v>76</v>
      </c>
      <c r="ID37" s="21">
        <v>13</v>
      </c>
      <c r="IE37" s="22" t="s">
        <v>136</v>
      </c>
      <c r="IF37" s="22"/>
      <c r="IG37" s="22"/>
      <c r="IH37" s="22"/>
      <c r="II37" s="22"/>
    </row>
    <row r="38" spans="1:243" s="21" customFormat="1" ht="15.75">
      <c r="A38" s="36">
        <v>1.26</v>
      </c>
      <c r="B38" s="38" t="s">
        <v>216</v>
      </c>
      <c r="C38" s="33" t="s">
        <v>77</v>
      </c>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4"/>
      <c r="IA38" s="21">
        <v>1.26</v>
      </c>
      <c r="IB38" s="21" t="s">
        <v>216</v>
      </c>
      <c r="IC38" s="21" t="s">
        <v>77</v>
      </c>
      <c r="IE38" s="22"/>
      <c r="IF38" s="22"/>
      <c r="IG38" s="22"/>
      <c r="IH38" s="22"/>
      <c r="II38" s="22"/>
    </row>
    <row r="39" spans="1:243" s="21" customFormat="1" ht="78.75">
      <c r="A39" s="37">
        <v>1.27</v>
      </c>
      <c r="B39" s="38" t="s">
        <v>220</v>
      </c>
      <c r="C39" s="33" t="s">
        <v>78</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4"/>
      <c r="IA39" s="21">
        <v>1.27</v>
      </c>
      <c r="IB39" s="21" t="s">
        <v>220</v>
      </c>
      <c r="IC39" s="21" t="s">
        <v>78</v>
      </c>
      <c r="IE39" s="22"/>
      <c r="IF39" s="22"/>
      <c r="IG39" s="22"/>
      <c r="IH39" s="22"/>
      <c r="II39" s="22"/>
    </row>
    <row r="40" spans="1:243" s="21" customFormat="1" ht="30" customHeight="1">
      <c r="A40" s="36">
        <v>1.28</v>
      </c>
      <c r="B40" s="38" t="s">
        <v>221</v>
      </c>
      <c r="C40" s="39" t="s">
        <v>79</v>
      </c>
      <c r="D40" s="39">
        <v>2</v>
      </c>
      <c r="E40" s="40" t="s">
        <v>147</v>
      </c>
      <c r="F40" s="41">
        <v>79.61</v>
      </c>
      <c r="G40" s="42"/>
      <c r="H40" s="42"/>
      <c r="I40" s="43" t="s">
        <v>38</v>
      </c>
      <c r="J40" s="44">
        <f>IF(I40="Less(-)",-1,1)</f>
        <v>1</v>
      </c>
      <c r="K40" s="42" t="s">
        <v>39</v>
      </c>
      <c r="L40" s="42" t="s">
        <v>4</v>
      </c>
      <c r="M40" s="45"/>
      <c r="N40" s="42"/>
      <c r="O40" s="42"/>
      <c r="P40" s="46"/>
      <c r="Q40" s="42"/>
      <c r="R40" s="42"/>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7">
        <f>ROUND((total_amount_ba($B$2,$D$2,D40,F40,J40,K40,M40)),0)</f>
        <v>159</v>
      </c>
      <c r="BB40" s="48">
        <f>BA40+SUM(N40:AZ40)</f>
        <v>159</v>
      </c>
      <c r="BC40" s="49" t="str">
        <f>(SpellNumber(L40,BB40))</f>
        <v>INR  One Hundred &amp; Fifty Nine  Only</v>
      </c>
      <c r="IA40" s="21">
        <v>1.28</v>
      </c>
      <c r="IB40" s="21" t="s">
        <v>221</v>
      </c>
      <c r="IC40" s="21" t="s">
        <v>79</v>
      </c>
      <c r="ID40" s="21">
        <v>2</v>
      </c>
      <c r="IE40" s="34" t="s">
        <v>147</v>
      </c>
      <c r="IF40" s="22"/>
      <c r="IG40" s="22"/>
      <c r="IH40" s="22"/>
      <c r="II40" s="22"/>
    </row>
    <row r="41" spans="1:243" s="21" customFormat="1" ht="33" customHeight="1">
      <c r="A41" s="37">
        <v>1.29</v>
      </c>
      <c r="B41" s="38" t="s">
        <v>217</v>
      </c>
      <c r="C41" s="33" t="s">
        <v>80</v>
      </c>
      <c r="D41" s="39">
        <v>32</v>
      </c>
      <c r="E41" s="40" t="s">
        <v>147</v>
      </c>
      <c r="F41" s="41">
        <v>66.24</v>
      </c>
      <c r="G41" s="42"/>
      <c r="H41" s="42"/>
      <c r="I41" s="43" t="s">
        <v>38</v>
      </c>
      <c r="J41" s="44">
        <f>IF(I41="Less(-)",-1,1)</f>
        <v>1</v>
      </c>
      <c r="K41" s="42" t="s">
        <v>39</v>
      </c>
      <c r="L41" s="42" t="s">
        <v>4</v>
      </c>
      <c r="M41" s="45"/>
      <c r="N41" s="42"/>
      <c r="O41" s="42"/>
      <c r="P41" s="46"/>
      <c r="Q41" s="42"/>
      <c r="R41" s="42"/>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7">
        <f>ROUND((total_amount_ba($B$2,$D$2,D41,F41,J41,K41,M41)),0)</f>
        <v>2120</v>
      </c>
      <c r="BB41" s="48">
        <f>BA41+SUM(N41:AZ41)</f>
        <v>2120</v>
      </c>
      <c r="BC41" s="49" t="str">
        <f>(SpellNumber(L41,BB41))</f>
        <v>INR  Two Thousand One Hundred &amp; Twenty  Only</v>
      </c>
      <c r="IA41" s="21">
        <v>1.29</v>
      </c>
      <c r="IB41" s="21" t="s">
        <v>217</v>
      </c>
      <c r="IC41" s="21" t="s">
        <v>80</v>
      </c>
      <c r="ID41" s="21">
        <v>32</v>
      </c>
      <c r="IE41" s="22" t="s">
        <v>147</v>
      </c>
      <c r="IF41" s="22"/>
      <c r="IG41" s="22"/>
      <c r="IH41" s="22"/>
      <c r="II41" s="22"/>
    </row>
    <row r="42" spans="1:243" s="21" customFormat="1" ht="31.5">
      <c r="A42" s="36">
        <v>1.3</v>
      </c>
      <c r="B42" s="38" t="s">
        <v>218</v>
      </c>
      <c r="C42" s="33" t="s">
        <v>81</v>
      </c>
      <c r="D42" s="39">
        <v>30</v>
      </c>
      <c r="E42" s="40" t="s">
        <v>147</v>
      </c>
      <c r="F42" s="41">
        <v>51.42</v>
      </c>
      <c r="G42" s="42"/>
      <c r="H42" s="42"/>
      <c r="I42" s="43" t="s">
        <v>38</v>
      </c>
      <c r="J42" s="44">
        <f>IF(I42="Less(-)",-1,1)</f>
        <v>1</v>
      </c>
      <c r="K42" s="42" t="s">
        <v>39</v>
      </c>
      <c r="L42" s="42" t="s">
        <v>4</v>
      </c>
      <c r="M42" s="45"/>
      <c r="N42" s="42"/>
      <c r="O42" s="42"/>
      <c r="P42" s="46"/>
      <c r="Q42" s="42"/>
      <c r="R42" s="42"/>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7">
        <f>ROUND((total_amount_ba($B$2,$D$2,D42,F42,J42,K42,M42)),0)</f>
        <v>1543</v>
      </c>
      <c r="BB42" s="48">
        <f>BA42+SUM(N42:AZ42)</f>
        <v>1543</v>
      </c>
      <c r="BC42" s="49" t="str">
        <f>(SpellNumber(L42,BB42))</f>
        <v>INR  One Thousand Five Hundred &amp; Forty Three  Only</v>
      </c>
      <c r="IA42" s="21">
        <v>1.3</v>
      </c>
      <c r="IB42" s="21" t="s">
        <v>218</v>
      </c>
      <c r="IC42" s="21" t="s">
        <v>81</v>
      </c>
      <c r="ID42" s="21">
        <v>30</v>
      </c>
      <c r="IE42" s="22" t="s">
        <v>147</v>
      </c>
      <c r="IF42" s="22"/>
      <c r="IG42" s="22"/>
      <c r="IH42" s="22"/>
      <c r="II42" s="22"/>
    </row>
    <row r="43" spans="1:243" s="21" customFormat="1" ht="78.75">
      <c r="A43" s="37">
        <v>1.31</v>
      </c>
      <c r="B43" s="38" t="s">
        <v>222</v>
      </c>
      <c r="C43" s="33" t="s">
        <v>82</v>
      </c>
      <c r="D43" s="72"/>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4"/>
      <c r="IA43" s="21">
        <v>1.31</v>
      </c>
      <c r="IB43" s="21" t="s">
        <v>222</v>
      </c>
      <c r="IC43" s="21" t="s">
        <v>82</v>
      </c>
      <c r="IE43" s="22"/>
      <c r="IF43" s="22"/>
      <c r="IG43" s="22"/>
      <c r="IH43" s="22"/>
      <c r="II43" s="22"/>
    </row>
    <row r="44" spans="1:243" s="21" customFormat="1" ht="15.75">
      <c r="A44" s="36">
        <v>1.32</v>
      </c>
      <c r="B44" s="38" t="s">
        <v>219</v>
      </c>
      <c r="C44" s="39" t="s">
        <v>83</v>
      </c>
      <c r="D44" s="39">
        <v>2</v>
      </c>
      <c r="E44" s="40" t="s">
        <v>147</v>
      </c>
      <c r="F44" s="41">
        <v>46.69</v>
      </c>
      <c r="G44" s="42"/>
      <c r="H44" s="42"/>
      <c r="I44" s="43" t="s">
        <v>38</v>
      </c>
      <c r="J44" s="44">
        <f>IF(I44="Less(-)",-1,1)</f>
        <v>1</v>
      </c>
      <c r="K44" s="42" t="s">
        <v>39</v>
      </c>
      <c r="L44" s="42" t="s">
        <v>4</v>
      </c>
      <c r="M44" s="45"/>
      <c r="N44" s="42"/>
      <c r="O44" s="42"/>
      <c r="P44" s="46"/>
      <c r="Q44" s="42"/>
      <c r="R44" s="42"/>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7">
        <f>ROUND((total_amount_ba($B$2,$D$2,D44,F44,J44,K44,M44)),0)</f>
        <v>93</v>
      </c>
      <c r="BB44" s="48">
        <f>BA44+SUM(N44:AZ44)</f>
        <v>93</v>
      </c>
      <c r="BC44" s="49" t="str">
        <f>(SpellNumber(L44,BB44))</f>
        <v>INR  Ninety Three Only</v>
      </c>
      <c r="IA44" s="21">
        <v>1.32</v>
      </c>
      <c r="IB44" s="21" t="s">
        <v>219</v>
      </c>
      <c r="IC44" s="21" t="s">
        <v>83</v>
      </c>
      <c r="ID44" s="21">
        <v>2</v>
      </c>
      <c r="IE44" s="22" t="s">
        <v>147</v>
      </c>
      <c r="IF44" s="22"/>
      <c r="IG44" s="22"/>
      <c r="IH44" s="22"/>
      <c r="II44" s="22"/>
    </row>
    <row r="45" spans="1:243" s="21" customFormat="1" ht="94.5">
      <c r="A45" s="37">
        <v>1.33</v>
      </c>
      <c r="B45" s="38" t="s">
        <v>223</v>
      </c>
      <c r="C45" s="33" t="s">
        <v>84</v>
      </c>
      <c r="D45" s="72"/>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4"/>
      <c r="IA45" s="21">
        <v>1.33</v>
      </c>
      <c r="IB45" s="21" t="s">
        <v>223</v>
      </c>
      <c r="IC45" s="21" t="s">
        <v>84</v>
      </c>
      <c r="IE45" s="22"/>
      <c r="IF45" s="22"/>
      <c r="IG45" s="22"/>
      <c r="IH45" s="22"/>
      <c r="II45" s="22"/>
    </row>
    <row r="46" spans="1:243" s="21" customFormat="1" ht="31.5">
      <c r="A46" s="36">
        <v>1.34</v>
      </c>
      <c r="B46" s="38" t="s">
        <v>224</v>
      </c>
      <c r="C46" s="39" t="s">
        <v>85</v>
      </c>
      <c r="D46" s="39">
        <v>3</v>
      </c>
      <c r="E46" s="40" t="s">
        <v>147</v>
      </c>
      <c r="F46" s="41">
        <v>54.58</v>
      </c>
      <c r="G46" s="42"/>
      <c r="H46" s="42"/>
      <c r="I46" s="43" t="s">
        <v>38</v>
      </c>
      <c r="J46" s="44">
        <f>IF(I46="Less(-)",-1,1)</f>
        <v>1</v>
      </c>
      <c r="K46" s="42" t="s">
        <v>39</v>
      </c>
      <c r="L46" s="42" t="s">
        <v>4</v>
      </c>
      <c r="M46" s="45"/>
      <c r="N46" s="42"/>
      <c r="O46" s="42"/>
      <c r="P46" s="46"/>
      <c r="Q46" s="42"/>
      <c r="R46" s="42"/>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7">
        <f>ROUND((total_amount_ba($B$2,$D$2,D46,F46,J46,K46,M46)),0)</f>
        <v>164</v>
      </c>
      <c r="BB46" s="48">
        <f>BA46+SUM(N46:AZ46)</f>
        <v>164</v>
      </c>
      <c r="BC46" s="49" t="str">
        <f>(SpellNumber(L46,BB46))</f>
        <v>INR  One Hundred &amp; Sixty Four  Only</v>
      </c>
      <c r="IA46" s="21">
        <v>1.34</v>
      </c>
      <c r="IB46" s="21" t="s">
        <v>224</v>
      </c>
      <c r="IC46" s="21" t="s">
        <v>85</v>
      </c>
      <c r="ID46" s="21">
        <v>3</v>
      </c>
      <c r="IE46" s="22" t="s">
        <v>147</v>
      </c>
      <c r="IF46" s="22"/>
      <c r="IG46" s="22"/>
      <c r="IH46" s="22"/>
      <c r="II46" s="22"/>
    </row>
    <row r="47" spans="1:243" s="21" customFormat="1" ht="15.75" customHeight="1">
      <c r="A47" s="37">
        <v>1.35</v>
      </c>
      <c r="B47" s="38" t="s">
        <v>266</v>
      </c>
      <c r="C47" s="33" t="s">
        <v>86</v>
      </c>
      <c r="D47" s="39">
        <v>30</v>
      </c>
      <c r="E47" s="40" t="s">
        <v>147</v>
      </c>
      <c r="F47" s="41">
        <v>56.6</v>
      </c>
      <c r="G47" s="42"/>
      <c r="H47" s="42"/>
      <c r="I47" s="43" t="s">
        <v>38</v>
      </c>
      <c r="J47" s="44">
        <f>IF(I47="Less(-)",-1,1)</f>
        <v>1</v>
      </c>
      <c r="K47" s="42" t="s">
        <v>39</v>
      </c>
      <c r="L47" s="42" t="s">
        <v>4</v>
      </c>
      <c r="M47" s="45"/>
      <c r="N47" s="42"/>
      <c r="O47" s="42"/>
      <c r="P47" s="46"/>
      <c r="Q47" s="42"/>
      <c r="R47" s="42"/>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7">
        <f>ROUND((total_amount_ba($B$2,$D$2,D47,F47,J47,K47,M47)),0)</f>
        <v>1698</v>
      </c>
      <c r="BB47" s="48">
        <f>BA47+SUM(N47:AZ47)</f>
        <v>1698</v>
      </c>
      <c r="BC47" s="49" t="str">
        <f>(SpellNumber(L47,BB47))</f>
        <v>INR  One Thousand Six Hundred &amp; Ninety Eight  Only</v>
      </c>
      <c r="IA47" s="21">
        <v>1.35</v>
      </c>
      <c r="IB47" s="21" t="s">
        <v>266</v>
      </c>
      <c r="IC47" s="21" t="s">
        <v>86</v>
      </c>
      <c r="ID47" s="21">
        <v>30</v>
      </c>
      <c r="IE47" s="22" t="s">
        <v>147</v>
      </c>
      <c r="IF47" s="22"/>
      <c r="IG47" s="22"/>
      <c r="IH47" s="22"/>
      <c r="II47" s="22"/>
    </row>
    <row r="48" spans="1:243" s="21" customFormat="1" ht="94.5">
      <c r="A48" s="36">
        <v>1.36</v>
      </c>
      <c r="B48" s="38" t="s">
        <v>225</v>
      </c>
      <c r="C48" s="39" t="s">
        <v>87</v>
      </c>
      <c r="D48" s="72"/>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4"/>
      <c r="IA48" s="21">
        <v>1.36</v>
      </c>
      <c r="IB48" s="21" t="s">
        <v>225</v>
      </c>
      <c r="IC48" s="21" t="s">
        <v>87</v>
      </c>
      <c r="IE48" s="22"/>
      <c r="IF48" s="22"/>
      <c r="IG48" s="22"/>
      <c r="IH48" s="22"/>
      <c r="II48" s="22"/>
    </row>
    <row r="49" spans="1:243" s="21" customFormat="1" ht="31.5">
      <c r="A49" s="37">
        <v>1.37</v>
      </c>
      <c r="B49" s="38" t="s">
        <v>226</v>
      </c>
      <c r="C49" s="33" t="s">
        <v>88</v>
      </c>
      <c r="D49" s="39">
        <v>11.5</v>
      </c>
      <c r="E49" s="40" t="s">
        <v>136</v>
      </c>
      <c r="F49" s="41">
        <v>1231.26</v>
      </c>
      <c r="G49" s="42"/>
      <c r="H49" s="42"/>
      <c r="I49" s="43" t="s">
        <v>38</v>
      </c>
      <c r="J49" s="44">
        <f>IF(I49="Less(-)",-1,1)</f>
        <v>1</v>
      </c>
      <c r="K49" s="42" t="s">
        <v>39</v>
      </c>
      <c r="L49" s="42" t="s">
        <v>4</v>
      </c>
      <c r="M49" s="45"/>
      <c r="N49" s="42"/>
      <c r="O49" s="42"/>
      <c r="P49" s="46"/>
      <c r="Q49" s="42"/>
      <c r="R49" s="42"/>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7">
        <f>ROUND((total_amount_ba($B$2,$D$2,D49,F49,J49,K49,M49)),0)</f>
        <v>14159</v>
      </c>
      <c r="BB49" s="48">
        <f>BA49+SUM(N49:AZ49)</f>
        <v>14159</v>
      </c>
      <c r="BC49" s="49" t="str">
        <f>(SpellNumber(L49,BB49))</f>
        <v>INR  Fourteen Thousand One Hundred &amp; Fifty Nine  Only</v>
      </c>
      <c r="IA49" s="21">
        <v>1.37</v>
      </c>
      <c r="IB49" s="21" t="s">
        <v>226</v>
      </c>
      <c r="IC49" s="21" t="s">
        <v>88</v>
      </c>
      <c r="ID49" s="21">
        <v>11.5</v>
      </c>
      <c r="IE49" s="22" t="s">
        <v>136</v>
      </c>
      <c r="IF49" s="22"/>
      <c r="IG49" s="22"/>
      <c r="IH49" s="22"/>
      <c r="II49" s="22"/>
    </row>
    <row r="50" spans="1:243" s="21" customFormat="1" ht="15.75">
      <c r="A50" s="36">
        <v>1.38</v>
      </c>
      <c r="B50" s="38" t="s">
        <v>158</v>
      </c>
      <c r="C50" s="39" t="s">
        <v>89</v>
      </c>
      <c r="D50" s="72"/>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4"/>
      <c r="IA50" s="21">
        <v>1.38</v>
      </c>
      <c r="IB50" s="21" t="s">
        <v>158</v>
      </c>
      <c r="IC50" s="21" t="s">
        <v>89</v>
      </c>
      <c r="IE50" s="22"/>
      <c r="IF50" s="22"/>
      <c r="IG50" s="22"/>
      <c r="IH50" s="22"/>
      <c r="II50" s="22"/>
    </row>
    <row r="51" spans="1:243" s="21" customFormat="1" ht="126">
      <c r="A51" s="37">
        <v>1.39</v>
      </c>
      <c r="B51" s="38" t="s">
        <v>267</v>
      </c>
      <c r="C51" s="33" t="s">
        <v>90</v>
      </c>
      <c r="D51" s="72"/>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4"/>
      <c r="IA51" s="21">
        <v>1.39</v>
      </c>
      <c r="IB51" s="21" t="s">
        <v>267</v>
      </c>
      <c r="IC51" s="21" t="s">
        <v>90</v>
      </c>
      <c r="IE51" s="22"/>
      <c r="IF51" s="22"/>
      <c r="IG51" s="22"/>
      <c r="IH51" s="22"/>
      <c r="II51" s="22"/>
    </row>
    <row r="52" spans="1:243" s="21" customFormat="1" ht="31.5">
      <c r="A52" s="36">
        <v>1.4</v>
      </c>
      <c r="B52" s="38" t="s">
        <v>268</v>
      </c>
      <c r="C52" s="39" t="s">
        <v>91</v>
      </c>
      <c r="D52" s="39">
        <v>10</v>
      </c>
      <c r="E52" s="40" t="s">
        <v>147</v>
      </c>
      <c r="F52" s="41">
        <v>126.79</v>
      </c>
      <c r="G52" s="42"/>
      <c r="H52" s="42"/>
      <c r="I52" s="43" t="s">
        <v>38</v>
      </c>
      <c r="J52" s="44">
        <f>IF(I52="Less(-)",-1,1)</f>
        <v>1</v>
      </c>
      <c r="K52" s="42" t="s">
        <v>39</v>
      </c>
      <c r="L52" s="42" t="s">
        <v>4</v>
      </c>
      <c r="M52" s="45"/>
      <c r="N52" s="42"/>
      <c r="O52" s="42"/>
      <c r="P52" s="46"/>
      <c r="Q52" s="42"/>
      <c r="R52" s="42"/>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7">
        <f>ROUND((total_amount_ba($B$2,$D$2,D52,F52,J52,K52,M52)),0)</f>
        <v>1268</v>
      </c>
      <c r="BB52" s="48">
        <f>BA52+SUM(N52:AZ52)</f>
        <v>1268</v>
      </c>
      <c r="BC52" s="49" t="str">
        <f>(SpellNumber(L52,BB52))</f>
        <v>INR  One Thousand Two Hundred &amp; Sixty Eight  Only</v>
      </c>
      <c r="IA52" s="21">
        <v>1.4</v>
      </c>
      <c r="IB52" s="21" t="s">
        <v>268</v>
      </c>
      <c r="IC52" s="21" t="s">
        <v>91</v>
      </c>
      <c r="ID52" s="21">
        <v>10</v>
      </c>
      <c r="IE52" s="22" t="s">
        <v>147</v>
      </c>
      <c r="IF52" s="22"/>
      <c r="IG52" s="22"/>
      <c r="IH52" s="22"/>
      <c r="II52" s="22"/>
    </row>
    <row r="53" spans="1:243" s="21" customFormat="1" ht="15.75">
      <c r="A53" s="37">
        <v>1.41</v>
      </c>
      <c r="B53" s="38" t="s">
        <v>143</v>
      </c>
      <c r="C53" s="33" t="s">
        <v>92</v>
      </c>
      <c r="D53" s="72"/>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4"/>
      <c r="IA53" s="21">
        <v>1.41</v>
      </c>
      <c r="IB53" s="21" t="s">
        <v>143</v>
      </c>
      <c r="IC53" s="21" t="s">
        <v>92</v>
      </c>
      <c r="IE53" s="34"/>
      <c r="IF53" s="22"/>
      <c r="IG53" s="22"/>
      <c r="IH53" s="22"/>
      <c r="II53" s="22"/>
    </row>
    <row r="54" spans="1:243" s="21" customFormat="1" ht="194.25" customHeight="1">
      <c r="A54" s="36">
        <v>1.42</v>
      </c>
      <c r="B54" s="38" t="s">
        <v>227</v>
      </c>
      <c r="C54" s="39" t="s">
        <v>93</v>
      </c>
      <c r="D54" s="72"/>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4"/>
      <c r="IA54" s="21">
        <v>1.42</v>
      </c>
      <c r="IB54" s="21" t="s">
        <v>227</v>
      </c>
      <c r="IC54" s="21" t="s">
        <v>93</v>
      </c>
      <c r="IE54" s="22"/>
      <c r="IF54" s="22"/>
      <c r="IG54" s="22"/>
      <c r="IH54" s="22"/>
      <c r="II54" s="22"/>
    </row>
    <row r="55" spans="1:243" s="21" customFormat="1" ht="19.5" customHeight="1">
      <c r="A55" s="37">
        <v>1.43</v>
      </c>
      <c r="B55" s="38" t="s">
        <v>228</v>
      </c>
      <c r="C55" s="33" t="s">
        <v>94</v>
      </c>
      <c r="D55" s="72"/>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4"/>
      <c r="IA55" s="21">
        <v>1.43</v>
      </c>
      <c r="IB55" s="21" t="s">
        <v>228</v>
      </c>
      <c r="IC55" s="21" t="s">
        <v>94</v>
      </c>
      <c r="IE55" s="22"/>
      <c r="IF55" s="22"/>
      <c r="IG55" s="22"/>
      <c r="IH55" s="22"/>
      <c r="II55" s="22"/>
    </row>
    <row r="56" spans="1:243" s="21" customFormat="1" ht="31.5">
      <c r="A56" s="36">
        <v>1.44</v>
      </c>
      <c r="B56" s="38" t="s">
        <v>229</v>
      </c>
      <c r="C56" s="39" t="s">
        <v>95</v>
      </c>
      <c r="D56" s="39">
        <v>12</v>
      </c>
      <c r="E56" s="40" t="s">
        <v>136</v>
      </c>
      <c r="F56" s="41">
        <v>1149.54</v>
      </c>
      <c r="G56" s="42"/>
      <c r="H56" s="42"/>
      <c r="I56" s="43" t="s">
        <v>38</v>
      </c>
      <c r="J56" s="44">
        <f>IF(I56="Less(-)",-1,1)</f>
        <v>1</v>
      </c>
      <c r="K56" s="42" t="s">
        <v>39</v>
      </c>
      <c r="L56" s="42" t="s">
        <v>4</v>
      </c>
      <c r="M56" s="45"/>
      <c r="N56" s="42"/>
      <c r="O56" s="42"/>
      <c r="P56" s="46"/>
      <c r="Q56" s="42"/>
      <c r="R56" s="42"/>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7">
        <f>ROUND((total_amount_ba($B$2,$D$2,D56,F56,J56,K56,M56)),0)</f>
        <v>13794</v>
      </c>
      <c r="BB56" s="48">
        <f>BA56+SUM(N56:AZ56)</f>
        <v>13794</v>
      </c>
      <c r="BC56" s="49" t="str">
        <f>(SpellNumber(L56,BB56))</f>
        <v>INR  Thirteen Thousand Seven Hundred &amp; Ninety Four  Only</v>
      </c>
      <c r="IA56" s="21">
        <v>1.44</v>
      </c>
      <c r="IB56" s="21" t="s">
        <v>229</v>
      </c>
      <c r="IC56" s="21" t="s">
        <v>95</v>
      </c>
      <c r="ID56" s="21">
        <v>12</v>
      </c>
      <c r="IE56" s="22" t="s">
        <v>136</v>
      </c>
      <c r="IF56" s="22"/>
      <c r="IG56" s="22"/>
      <c r="IH56" s="22"/>
      <c r="II56" s="22"/>
    </row>
    <row r="57" spans="1:243" s="21" customFormat="1" ht="157.5">
      <c r="A57" s="37">
        <v>1.45</v>
      </c>
      <c r="B57" s="38" t="s">
        <v>230</v>
      </c>
      <c r="C57" s="33" t="s">
        <v>96</v>
      </c>
      <c r="D57" s="72"/>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4"/>
      <c r="IA57" s="21">
        <v>1.45</v>
      </c>
      <c r="IB57" s="21" t="s">
        <v>230</v>
      </c>
      <c r="IC57" s="21" t="s">
        <v>96</v>
      </c>
      <c r="IE57" s="22"/>
      <c r="IF57" s="22"/>
      <c r="IG57" s="22"/>
      <c r="IH57" s="22"/>
      <c r="II57" s="22"/>
    </row>
    <row r="58" spans="1:243" s="21" customFormat="1" ht="31.5">
      <c r="A58" s="36">
        <v>1.46</v>
      </c>
      <c r="B58" s="38" t="s">
        <v>231</v>
      </c>
      <c r="C58" s="39" t="s">
        <v>97</v>
      </c>
      <c r="D58" s="39">
        <v>2</v>
      </c>
      <c r="E58" s="40" t="s">
        <v>136</v>
      </c>
      <c r="F58" s="41">
        <v>1285.84</v>
      </c>
      <c r="G58" s="42"/>
      <c r="H58" s="42"/>
      <c r="I58" s="43" t="s">
        <v>38</v>
      </c>
      <c r="J58" s="44">
        <f>IF(I58="Less(-)",-1,1)</f>
        <v>1</v>
      </c>
      <c r="K58" s="42" t="s">
        <v>39</v>
      </c>
      <c r="L58" s="42" t="s">
        <v>4</v>
      </c>
      <c r="M58" s="45"/>
      <c r="N58" s="42"/>
      <c r="O58" s="42"/>
      <c r="P58" s="46"/>
      <c r="Q58" s="42"/>
      <c r="R58" s="42"/>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7">
        <f>ROUND((total_amount_ba($B$2,$D$2,D58,F58,J58,K58,M58)),0)</f>
        <v>2572</v>
      </c>
      <c r="BB58" s="48">
        <f>BA58+SUM(N58:AZ58)</f>
        <v>2572</v>
      </c>
      <c r="BC58" s="49" t="str">
        <f>(SpellNumber(L58,BB58))</f>
        <v>INR  Two Thousand Five Hundred &amp; Seventy Two  Only</v>
      </c>
      <c r="IA58" s="21">
        <v>1.46</v>
      </c>
      <c r="IB58" s="21" t="s">
        <v>231</v>
      </c>
      <c r="IC58" s="21" t="s">
        <v>97</v>
      </c>
      <c r="ID58" s="21">
        <v>2</v>
      </c>
      <c r="IE58" s="22" t="s">
        <v>136</v>
      </c>
      <c r="IF58" s="22"/>
      <c r="IG58" s="22"/>
      <c r="IH58" s="22"/>
      <c r="II58" s="22"/>
    </row>
    <row r="59" spans="1:243" s="21" customFormat="1" ht="15.75">
      <c r="A59" s="37">
        <v>1.47</v>
      </c>
      <c r="B59" s="38" t="s">
        <v>144</v>
      </c>
      <c r="C59" s="33" t="s">
        <v>98</v>
      </c>
      <c r="D59" s="72"/>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4"/>
      <c r="IA59" s="21">
        <v>1.47</v>
      </c>
      <c r="IB59" s="21" t="s">
        <v>144</v>
      </c>
      <c r="IC59" s="21" t="s">
        <v>98</v>
      </c>
      <c r="IE59" s="22"/>
      <c r="IF59" s="22"/>
      <c r="IG59" s="22"/>
      <c r="IH59" s="22"/>
      <c r="II59" s="22"/>
    </row>
    <row r="60" spans="1:243" s="21" customFormat="1" ht="15.75">
      <c r="A60" s="36">
        <v>1.48</v>
      </c>
      <c r="B60" s="38" t="s">
        <v>159</v>
      </c>
      <c r="C60" s="39" t="s">
        <v>99</v>
      </c>
      <c r="D60" s="72"/>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4"/>
      <c r="IA60" s="21">
        <v>1.48</v>
      </c>
      <c r="IB60" s="21" t="s">
        <v>159</v>
      </c>
      <c r="IC60" s="21" t="s">
        <v>99</v>
      </c>
      <c r="IE60" s="22"/>
      <c r="IF60" s="22"/>
      <c r="IG60" s="22"/>
      <c r="IH60" s="22"/>
      <c r="II60" s="22"/>
    </row>
    <row r="61" spans="1:243" s="21" customFormat="1" ht="31.5">
      <c r="A61" s="37">
        <v>1.49</v>
      </c>
      <c r="B61" s="38" t="s">
        <v>160</v>
      </c>
      <c r="C61" s="33" t="s">
        <v>100</v>
      </c>
      <c r="D61" s="39">
        <v>2.5</v>
      </c>
      <c r="E61" s="40" t="s">
        <v>136</v>
      </c>
      <c r="F61" s="41">
        <v>221.88</v>
      </c>
      <c r="G61" s="42"/>
      <c r="H61" s="42"/>
      <c r="I61" s="43" t="s">
        <v>38</v>
      </c>
      <c r="J61" s="44">
        <f>IF(I61="Less(-)",-1,1)</f>
        <v>1</v>
      </c>
      <c r="K61" s="42" t="s">
        <v>39</v>
      </c>
      <c r="L61" s="42" t="s">
        <v>4</v>
      </c>
      <c r="M61" s="45"/>
      <c r="N61" s="42"/>
      <c r="O61" s="42"/>
      <c r="P61" s="46"/>
      <c r="Q61" s="42"/>
      <c r="R61" s="42"/>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7">
        <f>ROUND((total_amount_ba($B$2,$D$2,D61,F61,J61,K61,M61)),0)</f>
        <v>555</v>
      </c>
      <c r="BB61" s="48">
        <f>BA61+SUM(N61:AZ61)</f>
        <v>555</v>
      </c>
      <c r="BC61" s="49" t="str">
        <f>(SpellNumber(L61,BB61))</f>
        <v>INR  Five Hundred &amp; Fifty Five  Only</v>
      </c>
      <c r="IA61" s="21">
        <v>1.49</v>
      </c>
      <c r="IB61" s="21" t="s">
        <v>160</v>
      </c>
      <c r="IC61" s="21" t="s">
        <v>100</v>
      </c>
      <c r="ID61" s="21">
        <v>2.5</v>
      </c>
      <c r="IE61" s="22" t="s">
        <v>136</v>
      </c>
      <c r="IF61" s="22"/>
      <c r="IG61" s="22"/>
      <c r="IH61" s="22"/>
      <c r="II61" s="22"/>
    </row>
    <row r="62" spans="1:243" s="21" customFormat="1" ht="72" customHeight="1">
      <c r="A62" s="36">
        <v>1.5</v>
      </c>
      <c r="B62" s="38" t="s">
        <v>232</v>
      </c>
      <c r="C62" s="39" t="s">
        <v>101</v>
      </c>
      <c r="D62" s="72"/>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4"/>
      <c r="IA62" s="21">
        <v>1.5</v>
      </c>
      <c r="IB62" s="21" t="s">
        <v>232</v>
      </c>
      <c r="IC62" s="21" t="s">
        <v>101</v>
      </c>
      <c r="IE62" s="22"/>
      <c r="IF62" s="22"/>
      <c r="IG62" s="22"/>
      <c r="IH62" s="22"/>
      <c r="II62" s="22"/>
    </row>
    <row r="63" spans="1:243" s="21" customFormat="1" ht="31.5">
      <c r="A63" s="37">
        <v>1.51</v>
      </c>
      <c r="B63" s="38" t="s">
        <v>161</v>
      </c>
      <c r="C63" s="33" t="s">
        <v>102</v>
      </c>
      <c r="D63" s="39">
        <v>40</v>
      </c>
      <c r="E63" s="40" t="s">
        <v>136</v>
      </c>
      <c r="F63" s="41">
        <v>81.32</v>
      </c>
      <c r="G63" s="42"/>
      <c r="H63" s="42"/>
      <c r="I63" s="43" t="s">
        <v>38</v>
      </c>
      <c r="J63" s="44">
        <f>IF(I63="Less(-)",-1,1)</f>
        <v>1</v>
      </c>
      <c r="K63" s="42" t="s">
        <v>39</v>
      </c>
      <c r="L63" s="42" t="s">
        <v>4</v>
      </c>
      <c r="M63" s="45"/>
      <c r="N63" s="42"/>
      <c r="O63" s="42"/>
      <c r="P63" s="46"/>
      <c r="Q63" s="42"/>
      <c r="R63" s="42"/>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7">
        <f>ROUND((total_amount_ba($B$2,$D$2,D63,F63,J63,K63,M63)),0)</f>
        <v>3253</v>
      </c>
      <c r="BB63" s="48">
        <f>BA63+SUM(N63:AZ63)</f>
        <v>3253</v>
      </c>
      <c r="BC63" s="49" t="str">
        <f>(SpellNumber(L63,BB63))</f>
        <v>INR  Three Thousand Two Hundred &amp; Fifty Three  Only</v>
      </c>
      <c r="IA63" s="21">
        <v>1.51</v>
      </c>
      <c r="IB63" s="21" t="s">
        <v>161</v>
      </c>
      <c r="IC63" s="21" t="s">
        <v>102</v>
      </c>
      <c r="ID63" s="21">
        <v>40</v>
      </c>
      <c r="IE63" s="22" t="s">
        <v>136</v>
      </c>
      <c r="IF63" s="22"/>
      <c r="IG63" s="22"/>
      <c r="IH63" s="22"/>
      <c r="II63" s="22"/>
    </row>
    <row r="64" spans="1:243" s="21" customFormat="1" ht="47.25">
      <c r="A64" s="36">
        <v>1.52</v>
      </c>
      <c r="B64" s="38" t="s">
        <v>162</v>
      </c>
      <c r="C64" s="39" t="s">
        <v>103</v>
      </c>
      <c r="D64" s="72"/>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4"/>
      <c r="IA64" s="21">
        <v>1.52</v>
      </c>
      <c r="IB64" s="21" t="s">
        <v>162</v>
      </c>
      <c r="IC64" s="21" t="s">
        <v>103</v>
      </c>
      <c r="IE64" s="22"/>
      <c r="IF64" s="22"/>
      <c r="IG64" s="22"/>
      <c r="IH64" s="22"/>
      <c r="II64" s="22"/>
    </row>
    <row r="65" spans="1:243" s="21" customFormat="1" ht="31.5" customHeight="1">
      <c r="A65" s="37">
        <v>1.53</v>
      </c>
      <c r="B65" s="38" t="s">
        <v>161</v>
      </c>
      <c r="C65" s="33" t="s">
        <v>104</v>
      </c>
      <c r="D65" s="39">
        <v>20</v>
      </c>
      <c r="E65" s="40" t="s">
        <v>136</v>
      </c>
      <c r="F65" s="41">
        <v>115.26</v>
      </c>
      <c r="G65" s="42"/>
      <c r="H65" s="42"/>
      <c r="I65" s="43" t="s">
        <v>38</v>
      </c>
      <c r="J65" s="44">
        <f>IF(I65="Less(-)",-1,1)</f>
        <v>1</v>
      </c>
      <c r="K65" s="42" t="s">
        <v>39</v>
      </c>
      <c r="L65" s="42" t="s">
        <v>4</v>
      </c>
      <c r="M65" s="45"/>
      <c r="N65" s="42"/>
      <c r="O65" s="42"/>
      <c r="P65" s="46"/>
      <c r="Q65" s="42"/>
      <c r="R65" s="42"/>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7">
        <f>ROUND((total_amount_ba($B$2,$D$2,D65,F65,J65,K65,M65)),0)</f>
        <v>2305</v>
      </c>
      <c r="BB65" s="48">
        <f>BA65+SUM(N65:AZ65)</f>
        <v>2305</v>
      </c>
      <c r="BC65" s="49" t="str">
        <f>(SpellNumber(L65,BB65))</f>
        <v>INR  Two Thousand Three Hundred &amp; Five  Only</v>
      </c>
      <c r="IA65" s="21">
        <v>1.53</v>
      </c>
      <c r="IB65" s="21" t="s">
        <v>161</v>
      </c>
      <c r="IC65" s="21" t="s">
        <v>104</v>
      </c>
      <c r="ID65" s="21">
        <v>20</v>
      </c>
      <c r="IE65" s="22" t="s">
        <v>136</v>
      </c>
      <c r="IF65" s="22"/>
      <c r="IG65" s="22"/>
      <c r="IH65" s="22"/>
      <c r="II65" s="22"/>
    </row>
    <row r="66" spans="1:243" s="21" customFormat="1" ht="78.75">
      <c r="A66" s="36">
        <v>1.54</v>
      </c>
      <c r="B66" s="38" t="s">
        <v>163</v>
      </c>
      <c r="C66" s="39" t="s">
        <v>105</v>
      </c>
      <c r="D66" s="39">
        <v>40</v>
      </c>
      <c r="E66" s="40" t="s">
        <v>136</v>
      </c>
      <c r="F66" s="41">
        <v>108.59</v>
      </c>
      <c r="G66" s="42"/>
      <c r="H66" s="42"/>
      <c r="I66" s="43" t="s">
        <v>38</v>
      </c>
      <c r="J66" s="44">
        <f>IF(I66="Less(-)",-1,1)</f>
        <v>1</v>
      </c>
      <c r="K66" s="42" t="s">
        <v>39</v>
      </c>
      <c r="L66" s="42" t="s">
        <v>4</v>
      </c>
      <c r="M66" s="45"/>
      <c r="N66" s="42"/>
      <c r="O66" s="42"/>
      <c r="P66" s="46"/>
      <c r="Q66" s="42"/>
      <c r="R66" s="42"/>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7">
        <f>ROUND((total_amount_ba($B$2,$D$2,D66,F66,J66,K66,M66)),0)</f>
        <v>4344</v>
      </c>
      <c r="BB66" s="48">
        <f>BA66+SUM(N66:AZ66)</f>
        <v>4344</v>
      </c>
      <c r="BC66" s="49" t="str">
        <f>(SpellNumber(L66,BB66))</f>
        <v>INR  Four Thousand Three Hundred &amp; Forty Four  Only</v>
      </c>
      <c r="IA66" s="21">
        <v>1.54</v>
      </c>
      <c r="IB66" s="21" t="s">
        <v>163</v>
      </c>
      <c r="IC66" s="21" t="s">
        <v>105</v>
      </c>
      <c r="ID66" s="21">
        <v>40</v>
      </c>
      <c r="IE66" s="22" t="s">
        <v>136</v>
      </c>
      <c r="IF66" s="22"/>
      <c r="IG66" s="22"/>
      <c r="IH66" s="22"/>
      <c r="II66" s="22"/>
    </row>
    <row r="67" spans="1:243" s="21" customFormat="1" ht="43.5" customHeight="1">
      <c r="A67" s="37">
        <v>1.55</v>
      </c>
      <c r="B67" s="38" t="s">
        <v>233</v>
      </c>
      <c r="C67" s="33" t="s">
        <v>106</v>
      </c>
      <c r="D67" s="72"/>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4"/>
      <c r="IA67" s="21">
        <v>1.55</v>
      </c>
      <c r="IB67" s="21" t="s">
        <v>233</v>
      </c>
      <c r="IC67" s="21" t="s">
        <v>106</v>
      </c>
      <c r="IE67" s="22"/>
      <c r="IF67" s="22"/>
      <c r="IG67" s="22"/>
      <c r="IH67" s="22"/>
      <c r="II67" s="22"/>
    </row>
    <row r="68" spans="1:243" s="21" customFormat="1" ht="29.25" customHeight="1">
      <c r="A68" s="36">
        <v>1.56</v>
      </c>
      <c r="B68" s="38" t="s">
        <v>234</v>
      </c>
      <c r="C68" s="39" t="s">
        <v>107</v>
      </c>
      <c r="D68" s="39">
        <v>12</v>
      </c>
      <c r="E68" s="40" t="s">
        <v>136</v>
      </c>
      <c r="F68" s="41">
        <v>16.66</v>
      </c>
      <c r="G68" s="42"/>
      <c r="H68" s="42"/>
      <c r="I68" s="43" t="s">
        <v>38</v>
      </c>
      <c r="J68" s="44">
        <f>IF(I68="Less(-)",-1,1)</f>
        <v>1</v>
      </c>
      <c r="K68" s="42" t="s">
        <v>39</v>
      </c>
      <c r="L68" s="42" t="s">
        <v>4</v>
      </c>
      <c r="M68" s="45"/>
      <c r="N68" s="42"/>
      <c r="O68" s="42"/>
      <c r="P68" s="46"/>
      <c r="Q68" s="42"/>
      <c r="R68" s="42"/>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7">
        <f>ROUND((total_amount_ba($B$2,$D$2,D68,F68,J68,K68,M68)),0)</f>
        <v>200</v>
      </c>
      <c r="BB68" s="48">
        <f>BA68+SUM(N68:AZ68)</f>
        <v>200</v>
      </c>
      <c r="BC68" s="49" t="str">
        <f>(SpellNumber(L68,BB68))</f>
        <v>INR  Two Hundred    Only</v>
      </c>
      <c r="IA68" s="21">
        <v>1.56</v>
      </c>
      <c r="IB68" s="21" t="s">
        <v>234</v>
      </c>
      <c r="IC68" s="21" t="s">
        <v>107</v>
      </c>
      <c r="ID68" s="21">
        <v>12</v>
      </c>
      <c r="IE68" s="22" t="s">
        <v>136</v>
      </c>
      <c r="IF68" s="22"/>
      <c r="IG68" s="22"/>
      <c r="IH68" s="22"/>
      <c r="II68" s="22"/>
    </row>
    <row r="69" spans="1:243" s="21" customFormat="1" ht="55.5" customHeight="1">
      <c r="A69" s="37">
        <v>1.57</v>
      </c>
      <c r="B69" s="38" t="s">
        <v>235</v>
      </c>
      <c r="C69" s="33" t="s">
        <v>108</v>
      </c>
      <c r="D69" s="39">
        <v>12</v>
      </c>
      <c r="E69" s="40" t="s">
        <v>136</v>
      </c>
      <c r="F69" s="41">
        <v>14.34</v>
      </c>
      <c r="G69" s="42"/>
      <c r="H69" s="42"/>
      <c r="I69" s="43" t="s">
        <v>38</v>
      </c>
      <c r="J69" s="44">
        <f>IF(I69="Less(-)",-1,1)</f>
        <v>1</v>
      </c>
      <c r="K69" s="42" t="s">
        <v>39</v>
      </c>
      <c r="L69" s="42" t="s">
        <v>4</v>
      </c>
      <c r="M69" s="45"/>
      <c r="N69" s="42"/>
      <c r="O69" s="42"/>
      <c r="P69" s="46"/>
      <c r="Q69" s="42"/>
      <c r="R69" s="42"/>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7">
        <f>ROUND((total_amount_ba($B$2,$D$2,D69,F69,J69,K69,M69)),0)</f>
        <v>172</v>
      </c>
      <c r="BB69" s="48">
        <f>BA69+SUM(N69:AZ69)</f>
        <v>172</v>
      </c>
      <c r="BC69" s="49" t="str">
        <f>(SpellNumber(L69,BB69))</f>
        <v>INR  One Hundred &amp; Seventy Two  Only</v>
      </c>
      <c r="IA69" s="21">
        <v>1.57</v>
      </c>
      <c r="IB69" s="21" t="s">
        <v>235</v>
      </c>
      <c r="IC69" s="21" t="s">
        <v>108</v>
      </c>
      <c r="ID69" s="21">
        <v>12</v>
      </c>
      <c r="IE69" s="22" t="s">
        <v>136</v>
      </c>
      <c r="IF69" s="22"/>
      <c r="IG69" s="22"/>
      <c r="IH69" s="22"/>
      <c r="II69" s="22"/>
    </row>
    <row r="70" spans="1:243" s="21" customFormat="1" ht="78.75">
      <c r="A70" s="36">
        <v>1.58</v>
      </c>
      <c r="B70" s="38" t="s">
        <v>164</v>
      </c>
      <c r="C70" s="39" t="s">
        <v>109</v>
      </c>
      <c r="D70" s="39">
        <v>40</v>
      </c>
      <c r="E70" s="40" t="s">
        <v>136</v>
      </c>
      <c r="F70" s="41">
        <v>18.28</v>
      </c>
      <c r="G70" s="42"/>
      <c r="H70" s="42"/>
      <c r="I70" s="43" t="s">
        <v>38</v>
      </c>
      <c r="J70" s="44">
        <f>IF(I70="Less(-)",-1,1)</f>
        <v>1</v>
      </c>
      <c r="K70" s="42" t="s">
        <v>39</v>
      </c>
      <c r="L70" s="42" t="s">
        <v>4</v>
      </c>
      <c r="M70" s="45"/>
      <c r="N70" s="42"/>
      <c r="O70" s="42"/>
      <c r="P70" s="46"/>
      <c r="Q70" s="42"/>
      <c r="R70" s="42"/>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7">
        <f>ROUND((total_amount_ba($B$2,$D$2,D70,F70,J70,K70,M70)),0)</f>
        <v>731</v>
      </c>
      <c r="BB70" s="48">
        <f>BA70+SUM(N70:AZ70)</f>
        <v>731</v>
      </c>
      <c r="BC70" s="49" t="str">
        <f>(SpellNumber(L70,BB70))</f>
        <v>INR  Seven Hundred &amp; Thirty One  Only</v>
      </c>
      <c r="IA70" s="21">
        <v>1.58</v>
      </c>
      <c r="IB70" s="21" t="s">
        <v>164</v>
      </c>
      <c r="IC70" s="21" t="s">
        <v>109</v>
      </c>
      <c r="ID70" s="21">
        <v>40</v>
      </c>
      <c r="IE70" s="22" t="s">
        <v>136</v>
      </c>
      <c r="IF70" s="22"/>
      <c r="IG70" s="22"/>
      <c r="IH70" s="22"/>
      <c r="II70" s="22"/>
    </row>
    <row r="71" spans="1:243" s="21" customFormat="1" ht="47.25">
      <c r="A71" s="37">
        <v>1.59</v>
      </c>
      <c r="B71" s="38" t="s">
        <v>202</v>
      </c>
      <c r="C71" s="33" t="s">
        <v>110</v>
      </c>
      <c r="D71" s="72"/>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4"/>
      <c r="IA71" s="21">
        <v>1.59</v>
      </c>
      <c r="IB71" s="21" t="s">
        <v>202</v>
      </c>
      <c r="IC71" s="21" t="s">
        <v>110</v>
      </c>
      <c r="IE71" s="22"/>
      <c r="IF71" s="22"/>
      <c r="IG71" s="22"/>
      <c r="IH71" s="22"/>
      <c r="II71" s="22"/>
    </row>
    <row r="72" spans="1:243" s="21" customFormat="1" ht="31.5">
      <c r="A72" s="36">
        <v>1.6</v>
      </c>
      <c r="B72" s="38" t="s">
        <v>203</v>
      </c>
      <c r="C72" s="39" t="s">
        <v>111</v>
      </c>
      <c r="D72" s="39">
        <v>18</v>
      </c>
      <c r="E72" s="40" t="s">
        <v>136</v>
      </c>
      <c r="F72" s="41">
        <v>75.89</v>
      </c>
      <c r="G72" s="42"/>
      <c r="H72" s="42"/>
      <c r="I72" s="43" t="s">
        <v>38</v>
      </c>
      <c r="J72" s="44">
        <f>IF(I72="Less(-)",-1,1)</f>
        <v>1</v>
      </c>
      <c r="K72" s="42" t="s">
        <v>39</v>
      </c>
      <c r="L72" s="42" t="s">
        <v>4</v>
      </c>
      <c r="M72" s="45"/>
      <c r="N72" s="42"/>
      <c r="O72" s="42"/>
      <c r="P72" s="46"/>
      <c r="Q72" s="42"/>
      <c r="R72" s="42"/>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7">
        <f>ROUND((total_amount_ba($B$2,$D$2,D72,F72,J72,K72,M72)),0)</f>
        <v>1366</v>
      </c>
      <c r="BB72" s="48">
        <f>BA72+SUM(N72:AZ72)</f>
        <v>1366</v>
      </c>
      <c r="BC72" s="49" t="str">
        <f>(SpellNumber(L72,BB72))</f>
        <v>INR  One Thousand Three Hundred &amp; Sixty Six  Only</v>
      </c>
      <c r="IA72" s="21">
        <v>1.6</v>
      </c>
      <c r="IB72" s="21" t="s">
        <v>203</v>
      </c>
      <c r="IC72" s="21" t="s">
        <v>111</v>
      </c>
      <c r="ID72" s="21">
        <v>18</v>
      </c>
      <c r="IE72" s="22" t="s">
        <v>136</v>
      </c>
      <c r="IF72" s="22"/>
      <c r="IG72" s="22"/>
      <c r="IH72" s="22"/>
      <c r="II72" s="22"/>
    </row>
    <row r="73" spans="1:243" s="21" customFormat="1" ht="47.25">
      <c r="A73" s="37">
        <v>1.61</v>
      </c>
      <c r="B73" s="38" t="s">
        <v>269</v>
      </c>
      <c r="C73" s="33" t="s">
        <v>112</v>
      </c>
      <c r="D73" s="72"/>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4"/>
      <c r="IA73" s="21">
        <v>1.61</v>
      </c>
      <c r="IB73" s="21" t="s">
        <v>269</v>
      </c>
      <c r="IC73" s="21" t="s">
        <v>112</v>
      </c>
      <c r="IE73" s="22"/>
      <c r="IF73" s="22"/>
      <c r="IG73" s="22"/>
      <c r="IH73" s="22"/>
      <c r="II73" s="22"/>
    </row>
    <row r="74" spans="1:243" s="21" customFormat="1" ht="31.5">
      <c r="A74" s="36">
        <v>1.62</v>
      </c>
      <c r="B74" s="38" t="s">
        <v>270</v>
      </c>
      <c r="C74" s="39" t="s">
        <v>113</v>
      </c>
      <c r="D74" s="39">
        <v>10</v>
      </c>
      <c r="E74" s="40" t="s">
        <v>136</v>
      </c>
      <c r="F74" s="41">
        <v>64.97</v>
      </c>
      <c r="G74" s="42"/>
      <c r="H74" s="42"/>
      <c r="I74" s="43" t="s">
        <v>38</v>
      </c>
      <c r="J74" s="44">
        <f>IF(I74="Less(-)",-1,1)</f>
        <v>1</v>
      </c>
      <c r="K74" s="42" t="s">
        <v>39</v>
      </c>
      <c r="L74" s="42" t="s">
        <v>4</v>
      </c>
      <c r="M74" s="45"/>
      <c r="N74" s="42"/>
      <c r="O74" s="42"/>
      <c r="P74" s="46"/>
      <c r="Q74" s="42"/>
      <c r="R74" s="42"/>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7">
        <f>ROUND((total_amount_ba($B$2,$D$2,D74,F74,J74,K74,M74)),0)</f>
        <v>650</v>
      </c>
      <c r="BB74" s="48">
        <f>BA74+SUM(N74:AZ74)</f>
        <v>650</v>
      </c>
      <c r="BC74" s="49" t="str">
        <f>(SpellNumber(L74,BB74))</f>
        <v>INR  Six Hundred &amp; Fifty  Only</v>
      </c>
      <c r="IA74" s="21">
        <v>1.62</v>
      </c>
      <c r="IB74" s="21" t="s">
        <v>270</v>
      </c>
      <c r="IC74" s="21" t="s">
        <v>113</v>
      </c>
      <c r="ID74" s="21">
        <v>10</v>
      </c>
      <c r="IE74" s="22" t="s">
        <v>136</v>
      </c>
      <c r="IF74" s="22"/>
      <c r="IG74" s="22"/>
      <c r="IH74" s="22"/>
      <c r="II74" s="22"/>
    </row>
    <row r="75" spans="1:243" s="21" customFormat="1" ht="15.75">
      <c r="A75" s="37">
        <v>1.63</v>
      </c>
      <c r="B75" s="38" t="s">
        <v>149</v>
      </c>
      <c r="C75" s="33" t="s">
        <v>114</v>
      </c>
      <c r="D75" s="72"/>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4"/>
      <c r="IA75" s="21">
        <v>1.63</v>
      </c>
      <c r="IB75" s="21" t="s">
        <v>149</v>
      </c>
      <c r="IC75" s="21" t="s">
        <v>114</v>
      </c>
      <c r="IE75" s="22"/>
      <c r="IF75" s="22"/>
      <c r="IG75" s="22"/>
      <c r="IH75" s="22"/>
      <c r="II75" s="22"/>
    </row>
    <row r="76" spans="1:243" s="21" customFormat="1" ht="126">
      <c r="A76" s="36">
        <v>1.64</v>
      </c>
      <c r="B76" s="38" t="s">
        <v>204</v>
      </c>
      <c r="C76" s="39" t="s">
        <v>115</v>
      </c>
      <c r="D76" s="72"/>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4"/>
      <c r="IA76" s="21">
        <v>1.64</v>
      </c>
      <c r="IB76" s="21" t="s">
        <v>204</v>
      </c>
      <c r="IC76" s="21" t="s">
        <v>115</v>
      </c>
      <c r="IE76" s="22"/>
      <c r="IF76" s="22"/>
      <c r="IG76" s="22"/>
      <c r="IH76" s="22"/>
      <c r="II76" s="22"/>
    </row>
    <row r="77" spans="1:243" s="21" customFormat="1" ht="15.75" customHeight="1">
      <c r="A77" s="37">
        <v>1.65</v>
      </c>
      <c r="B77" s="38" t="s">
        <v>205</v>
      </c>
      <c r="C77" s="33" t="s">
        <v>116</v>
      </c>
      <c r="D77" s="39">
        <v>2</v>
      </c>
      <c r="E77" s="40" t="s">
        <v>136</v>
      </c>
      <c r="F77" s="41">
        <v>419.11</v>
      </c>
      <c r="G77" s="42"/>
      <c r="H77" s="42"/>
      <c r="I77" s="43" t="s">
        <v>38</v>
      </c>
      <c r="J77" s="44">
        <f>IF(I77="Less(-)",-1,1)</f>
        <v>1</v>
      </c>
      <c r="K77" s="42" t="s">
        <v>39</v>
      </c>
      <c r="L77" s="42" t="s">
        <v>4</v>
      </c>
      <c r="M77" s="45"/>
      <c r="N77" s="42"/>
      <c r="O77" s="42"/>
      <c r="P77" s="46"/>
      <c r="Q77" s="42"/>
      <c r="R77" s="42"/>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7">
        <f>ROUND((total_amount_ba($B$2,$D$2,D77,F77,J77,K77,M77)),0)</f>
        <v>838</v>
      </c>
      <c r="BB77" s="48">
        <f>BA77+SUM(N77:AZ77)</f>
        <v>838</v>
      </c>
      <c r="BC77" s="49" t="str">
        <f>(SpellNumber(L77,BB77))</f>
        <v>INR  Eight Hundred &amp; Thirty Eight  Only</v>
      </c>
      <c r="IA77" s="21">
        <v>1.65</v>
      </c>
      <c r="IB77" s="21" t="s">
        <v>205</v>
      </c>
      <c r="IC77" s="21" t="s">
        <v>116</v>
      </c>
      <c r="ID77" s="21">
        <v>2</v>
      </c>
      <c r="IE77" s="22" t="s">
        <v>136</v>
      </c>
      <c r="IF77" s="22"/>
      <c r="IG77" s="22"/>
      <c r="IH77" s="22"/>
      <c r="II77" s="22"/>
    </row>
    <row r="78" spans="1:243" s="21" customFormat="1" ht="94.5">
      <c r="A78" s="36">
        <v>1.66</v>
      </c>
      <c r="B78" s="38" t="s">
        <v>236</v>
      </c>
      <c r="C78" s="39" t="s">
        <v>117</v>
      </c>
      <c r="D78" s="39">
        <v>4</v>
      </c>
      <c r="E78" s="40" t="s">
        <v>147</v>
      </c>
      <c r="F78" s="41">
        <v>285.8</v>
      </c>
      <c r="G78" s="42"/>
      <c r="H78" s="42"/>
      <c r="I78" s="43" t="s">
        <v>38</v>
      </c>
      <c r="J78" s="44">
        <f>IF(I78="Less(-)",-1,1)</f>
        <v>1</v>
      </c>
      <c r="K78" s="42" t="s">
        <v>39</v>
      </c>
      <c r="L78" s="42" t="s">
        <v>4</v>
      </c>
      <c r="M78" s="45"/>
      <c r="N78" s="42"/>
      <c r="O78" s="42"/>
      <c r="P78" s="46"/>
      <c r="Q78" s="42"/>
      <c r="R78" s="42"/>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7">
        <f>ROUND((total_amount_ba($B$2,$D$2,D78,F78,J78,K78,M78)),0)</f>
        <v>1143</v>
      </c>
      <c r="BB78" s="48">
        <f>BA78+SUM(N78:AZ78)</f>
        <v>1143</v>
      </c>
      <c r="BC78" s="49" t="str">
        <f>(SpellNumber(L78,BB78))</f>
        <v>INR  One Thousand One Hundred &amp; Forty Three  Only</v>
      </c>
      <c r="IA78" s="21">
        <v>1.66</v>
      </c>
      <c r="IB78" s="21" t="s">
        <v>236</v>
      </c>
      <c r="IC78" s="21" t="s">
        <v>117</v>
      </c>
      <c r="ID78" s="21">
        <v>4</v>
      </c>
      <c r="IE78" s="22" t="s">
        <v>147</v>
      </c>
      <c r="IF78" s="22"/>
      <c r="IG78" s="22"/>
      <c r="IH78" s="22"/>
      <c r="II78" s="22"/>
    </row>
    <row r="79" spans="1:243" s="21" customFormat="1" ht="25.5" customHeight="1">
      <c r="A79" s="37">
        <v>1.67</v>
      </c>
      <c r="B79" s="38" t="s">
        <v>150</v>
      </c>
      <c r="C79" s="33" t="s">
        <v>118</v>
      </c>
      <c r="D79" s="72"/>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4"/>
      <c r="IA79" s="21">
        <v>1.67</v>
      </c>
      <c r="IB79" s="21" t="s">
        <v>150</v>
      </c>
      <c r="IC79" s="21" t="s">
        <v>118</v>
      </c>
      <c r="IE79" s="22"/>
      <c r="IF79" s="22"/>
      <c r="IG79" s="22"/>
      <c r="IH79" s="22"/>
      <c r="II79" s="22"/>
    </row>
    <row r="80" spans="1:243" s="21" customFormat="1" ht="63">
      <c r="A80" s="36">
        <v>1.68</v>
      </c>
      <c r="B80" s="38" t="s">
        <v>165</v>
      </c>
      <c r="C80" s="39" t="s">
        <v>119</v>
      </c>
      <c r="D80" s="72"/>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3"/>
      <c r="BB80" s="73"/>
      <c r="BC80" s="74"/>
      <c r="IA80" s="21">
        <v>1.68</v>
      </c>
      <c r="IB80" s="21" t="s">
        <v>165</v>
      </c>
      <c r="IC80" s="21" t="s">
        <v>119</v>
      </c>
      <c r="IE80" s="22"/>
      <c r="IF80" s="22"/>
      <c r="IG80" s="22"/>
      <c r="IH80" s="22"/>
      <c r="II80" s="22"/>
    </row>
    <row r="81" spans="1:243" s="21" customFormat="1" ht="47.25" customHeight="1">
      <c r="A81" s="37">
        <v>1.69</v>
      </c>
      <c r="B81" s="38" t="s">
        <v>206</v>
      </c>
      <c r="C81" s="33" t="s">
        <v>120</v>
      </c>
      <c r="D81" s="39">
        <v>0.5</v>
      </c>
      <c r="E81" s="40" t="s">
        <v>145</v>
      </c>
      <c r="F81" s="41">
        <v>1759.84</v>
      </c>
      <c r="G81" s="42"/>
      <c r="H81" s="42"/>
      <c r="I81" s="43" t="s">
        <v>38</v>
      </c>
      <c r="J81" s="44">
        <f aca="true" t="shared" si="0" ref="J81:J125">IF(I81="Less(-)",-1,1)</f>
        <v>1</v>
      </c>
      <c r="K81" s="42" t="s">
        <v>39</v>
      </c>
      <c r="L81" s="42" t="s">
        <v>4</v>
      </c>
      <c r="M81" s="45"/>
      <c r="N81" s="42"/>
      <c r="O81" s="42"/>
      <c r="P81" s="46"/>
      <c r="Q81" s="42"/>
      <c r="R81" s="42"/>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7">
        <f aca="true" t="shared" si="1" ref="BA81:BA125">ROUND(total_amount_ba($B$2,$D$2,D81,F81,J81,K81,M81),0)</f>
        <v>880</v>
      </c>
      <c r="BB81" s="48">
        <f aca="true" t="shared" si="2" ref="BB81:BB125">BA81+SUM(N81:AZ81)</f>
        <v>880</v>
      </c>
      <c r="BC81" s="49" t="str">
        <f aca="true" t="shared" si="3" ref="BC81:BC125">SpellNumber(L81,BB81)</f>
        <v>INR  Eight Hundred &amp; Eighty  Only</v>
      </c>
      <c r="IA81" s="21">
        <v>1.69</v>
      </c>
      <c r="IB81" s="21" t="s">
        <v>206</v>
      </c>
      <c r="IC81" s="21" t="s">
        <v>120</v>
      </c>
      <c r="ID81" s="21">
        <v>0.5</v>
      </c>
      <c r="IE81" s="22" t="s">
        <v>145</v>
      </c>
      <c r="IF81" s="22"/>
      <c r="IG81" s="22"/>
      <c r="IH81" s="22"/>
      <c r="II81" s="22"/>
    </row>
    <row r="82" spans="1:243" s="21" customFormat="1" ht="47.25" customHeight="1">
      <c r="A82" s="36">
        <v>1.7</v>
      </c>
      <c r="B82" s="38" t="s">
        <v>166</v>
      </c>
      <c r="C82" s="39" t="s">
        <v>121</v>
      </c>
      <c r="D82" s="39">
        <v>1.2</v>
      </c>
      <c r="E82" s="40" t="s">
        <v>145</v>
      </c>
      <c r="F82" s="41">
        <v>1086.89</v>
      </c>
      <c r="G82" s="42"/>
      <c r="H82" s="42"/>
      <c r="I82" s="43" t="s">
        <v>38</v>
      </c>
      <c r="J82" s="44">
        <f t="shared" si="0"/>
        <v>1</v>
      </c>
      <c r="K82" s="42" t="s">
        <v>39</v>
      </c>
      <c r="L82" s="42" t="s">
        <v>4</v>
      </c>
      <c r="M82" s="45"/>
      <c r="N82" s="42"/>
      <c r="O82" s="42"/>
      <c r="P82" s="46"/>
      <c r="Q82" s="42"/>
      <c r="R82" s="42"/>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7">
        <f t="shared" si="1"/>
        <v>1304</v>
      </c>
      <c r="BB82" s="48">
        <f t="shared" si="2"/>
        <v>1304</v>
      </c>
      <c r="BC82" s="49" t="str">
        <f t="shared" si="3"/>
        <v>INR  One Thousand Three Hundred &amp; Four  Only</v>
      </c>
      <c r="IA82" s="21">
        <v>1.7</v>
      </c>
      <c r="IB82" s="21" t="s">
        <v>166</v>
      </c>
      <c r="IC82" s="21" t="s">
        <v>121</v>
      </c>
      <c r="ID82" s="21">
        <v>1.2</v>
      </c>
      <c r="IE82" s="22" t="s">
        <v>145</v>
      </c>
      <c r="IF82" s="22"/>
      <c r="IG82" s="22"/>
      <c r="IH82" s="22"/>
      <c r="II82" s="22"/>
    </row>
    <row r="83" spans="1:243" s="21" customFormat="1" ht="78.75">
      <c r="A83" s="37">
        <v>1.71</v>
      </c>
      <c r="B83" s="38" t="s">
        <v>167</v>
      </c>
      <c r="C83" s="33" t="s">
        <v>122</v>
      </c>
      <c r="D83" s="39">
        <v>0.9</v>
      </c>
      <c r="E83" s="40" t="s">
        <v>145</v>
      </c>
      <c r="F83" s="41">
        <v>2567.38</v>
      </c>
      <c r="G83" s="42"/>
      <c r="H83" s="42"/>
      <c r="I83" s="43" t="s">
        <v>38</v>
      </c>
      <c r="J83" s="44">
        <f t="shared" si="0"/>
        <v>1</v>
      </c>
      <c r="K83" s="42" t="s">
        <v>39</v>
      </c>
      <c r="L83" s="42" t="s">
        <v>4</v>
      </c>
      <c r="M83" s="45"/>
      <c r="N83" s="42"/>
      <c r="O83" s="42"/>
      <c r="P83" s="46"/>
      <c r="Q83" s="42"/>
      <c r="R83" s="42"/>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7">
        <f t="shared" si="1"/>
        <v>2311</v>
      </c>
      <c r="BB83" s="48">
        <f t="shared" si="2"/>
        <v>2311</v>
      </c>
      <c r="BC83" s="49" t="str">
        <f t="shared" si="3"/>
        <v>INR  Two Thousand Three Hundred &amp; Eleven  Only</v>
      </c>
      <c r="IA83" s="21">
        <v>1.71</v>
      </c>
      <c r="IB83" s="21" t="s">
        <v>167</v>
      </c>
      <c r="IC83" s="21" t="s">
        <v>122</v>
      </c>
      <c r="ID83" s="21">
        <v>0.9</v>
      </c>
      <c r="IE83" s="22" t="s">
        <v>145</v>
      </c>
      <c r="IF83" s="22"/>
      <c r="IG83" s="22"/>
      <c r="IH83" s="22"/>
      <c r="II83" s="22"/>
    </row>
    <row r="84" spans="1:243" s="21" customFormat="1" ht="78.75">
      <c r="A84" s="36">
        <v>1.72</v>
      </c>
      <c r="B84" s="38" t="s">
        <v>151</v>
      </c>
      <c r="C84" s="39" t="s">
        <v>123</v>
      </c>
      <c r="D84" s="72"/>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AZ84" s="73"/>
      <c r="BA84" s="73"/>
      <c r="BB84" s="73"/>
      <c r="BC84" s="74"/>
      <c r="IA84" s="21">
        <v>1.72</v>
      </c>
      <c r="IB84" s="21" t="s">
        <v>151</v>
      </c>
      <c r="IC84" s="21" t="s">
        <v>123</v>
      </c>
      <c r="IE84" s="22"/>
      <c r="IF84" s="22"/>
      <c r="IG84" s="22"/>
      <c r="IH84" s="22"/>
      <c r="II84" s="22"/>
    </row>
    <row r="85" spans="1:243" s="21" customFormat="1" ht="21.75" customHeight="1">
      <c r="A85" s="37">
        <v>1.73</v>
      </c>
      <c r="B85" s="38" t="s">
        <v>152</v>
      </c>
      <c r="C85" s="33" t="s">
        <v>124</v>
      </c>
      <c r="D85" s="39">
        <v>0.9</v>
      </c>
      <c r="E85" s="40" t="s">
        <v>145</v>
      </c>
      <c r="F85" s="41">
        <v>1489.22</v>
      </c>
      <c r="G85" s="42"/>
      <c r="H85" s="42"/>
      <c r="I85" s="43" t="s">
        <v>38</v>
      </c>
      <c r="J85" s="44">
        <f t="shared" si="0"/>
        <v>1</v>
      </c>
      <c r="K85" s="42" t="s">
        <v>39</v>
      </c>
      <c r="L85" s="42" t="s">
        <v>4</v>
      </c>
      <c r="M85" s="45"/>
      <c r="N85" s="42"/>
      <c r="O85" s="42"/>
      <c r="P85" s="46"/>
      <c r="Q85" s="42"/>
      <c r="R85" s="42"/>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7">
        <f t="shared" si="1"/>
        <v>1340</v>
      </c>
      <c r="BB85" s="48">
        <f t="shared" si="2"/>
        <v>1340</v>
      </c>
      <c r="BC85" s="49" t="str">
        <f t="shared" si="3"/>
        <v>INR  One Thousand Three Hundred &amp; Forty  Only</v>
      </c>
      <c r="IA85" s="21">
        <v>1.73</v>
      </c>
      <c r="IB85" s="21" t="s">
        <v>152</v>
      </c>
      <c r="IC85" s="21" t="s">
        <v>124</v>
      </c>
      <c r="ID85" s="21">
        <v>0.9</v>
      </c>
      <c r="IE85" s="22" t="s">
        <v>145</v>
      </c>
      <c r="IF85" s="22"/>
      <c r="IG85" s="22"/>
      <c r="IH85" s="22"/>
      <c r="II85" s="22"/>
    </row>
    <row r="86" spans="1:243" s="21" customFormat="1" ht="63">
      <c r="A86" s="36">
        <v>1.74</v>
      </c>
      <c r="B86" s="38" t="s">
        <v>207</v>
      </c>
      <c r="C86" s="39" t="s">
        <v>125</v>
      </c>
      <c r="D86" s="39">
        <v>15</v>
      </c>
      <c r="E86" s="40" t="s">
        <v>136</v>
      </c>
      <c r="F86" s="41">
        <v>39.5</v>
      </c>
      <c r="G86" s="42"/>
      <c r="H86" s="42"/>
      <c r="I86" s="43" t="s">
        <v>38</v>
      </c>
      <c r="J86" s="44">
        <f t="shared" si="0"/>
        <v>1</v>
      </c>
      <c r="K86" s="42" t="s">
        <v>39</v>
      </c>
      <c r="L86" s="42" t="s">
        <v>4</v>
      </c>
      <c r="M86" s="45"/>
      <c r="N86" s="42"/>
      <c r="O86" s="42"/>
      <c r="P86" s="46"/>
      <c r="Q86" s="42"/>
      <c r="R86" s="42"/>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7">
        <f t="shared" si="1"/>
        <v>593</v>
      </c>
      <c r="BB86" s="48">
        <f t="shared" si="2"/>
        <v>593</v>
      </c>
      <c r="BC86" s="49" t="str">
        <f t="shared" si="3"/>
        <v>INR  Five Hundred &amp; Ninety Three  Only</v>
      </c>
      <c r="IA86" s="21">
        <v>1.74</v>
      </c>
      <c r="IB86" s="21" t="s">
        <v>207</v>
      </c>
      <c r="IC86" s="21" t="s">
        <v>125</v>
      </c>
      <c r="ID86" s="21">
        <v>15</v>
      </c>
      <c r="IE86" s="22" t="s">
        <v>136</v>
      </c>
      <c r="IF86" s="22"/>
      <c r="IG86" s="22"/>
      <c r="IH86" s="22"/>
      <c r="II86" s="22"/>
    </row>
    <row r="87" spans="1:243" s="21" customFormat="1" ht="35.25" customHeight="1">
      <c r="A87" s="37">
        <v>1.75</v>
      </c>
      <c r="B87" s="38" t="s">
        <v>271</v>
      </c>
      <c r="C87" s="33" t="s">
        <v>126</v>
      </c>
      <c r="D87" s="39">
        <v>2</v>
      </c>
      <c r="E87" s="40" t="s">
        <v>145</v>
      </c>
      <c r="F87" s="41">
        <v>192.33</v>
      </c>
      <c r="G87" s="42"/>
      <c r="H87" s="42"/>
      <c r="I87" s="43" t="s">
        <v>38</v>
      </c>
      <c r="J87" s="44">
        <f t="shared" si="0"/>
        <v>1</v>
      </c>
      <c r="K87" s="42" t="s">
        <v>39</v>
      </c>
      <c r="L87" s="42" t="s">
        <v>4</v>
      </c>
      <c r="M87" s="45"/>
      <c r="N87" s="42"/>
      <c r="O87" s="42"/>
      <c r="P87" s="46"/>
      <c r="Q87" s="42"/>
      <c r="R87" s="42"/>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7">
        <f t="shared" si="1"/>
        <v>385</v>
      </c>
      <c r="BB87" s="48">
        <f t="shared" si="2"/>
        <v>385</v>
      </c>
      <c r="BC87" s="49" t="str">
        <f t="shared" si="3"/>
        <v>INR  Three Hundred &amp; Eighty Five  Only</v>
      </c>
      <c r="IA87" s="21">
        <v>1.75</v>
      </c>
      <c r="IB87" s="21" t="s">
        <v>271</v>
      </c>
      <c r="IC87" s="21" t="s">
        <v>126</v>
      </c>
      <c r="ID87" s="21">
        <v>2</v>
      </c>
      <c r="IE87" s="22" t="s">
        <v>145</v>
      </c>
      <c r="IF87" s="22"/>
      <c r="IG87" s="22"/>
      <c r="IH87" s="22"/>
      <c r="II87" s="22"/>
    </row>
    <row r="88" spans="1:243" s="21" customFormat="1" ht="15.75">
      <c r="A88" s="36">
        <v>1.76</v>
      </c>
      <c r="B88" s="38" t="s">
        <v>272</v>
      </c>
      <c r="C88" s="39" t="s">
        <v>127</v>
      </c>
      <c r="D88" s="72"/>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4"/>
      <c r="IA88" s="21">
        <v>1.76</v>
      </c>
      <c r="IB88" s="21" t="s">
        <v>272</v>
      </c>
      <c r="IC88" s="21" t="s">
        <v>127</v>
      </c>
      <c r="IE88" s="22"/>
      <c r="IF88" s="22"/>
      <c r="IG88" s="22"/>
      <c r="IH88" s="22"/>
      <c r="II88" s="22"/>
    </row>
    <row r="89" spans="1:243" s="21" customFormat="1" ht="187.5" customHeight="1">
      <c r="A89" s="37">
        <v>1.77</v>
      </c>
      <c r="B89" s="38" t="s">
        <v>273</v>
      </c>
      <c r="C89" s="33" t="s">
        <v>128</v>
      </c>
      <c r="D89" s="72"/>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4"/>
      <c r="IA89" s="21">
        <v>1.77</v>
      </c>
      <c r="IB89" s="21" t="s">
        <v>273</v>
      </c>
      <c r="IC89" s="21" t="s">
        <v>128</v>
      </c>
      <c r="IE89" s="22"/>
      <c r="IF89" s="22"/>
      <c r="IG89" s="22"/>
      <c r="IH89" s="22"/>
      <c r="II89" s="22"/>
    </row>
    <row r="90" spans="1:243" s="21" customFormat="1" ht="31.5">
      <c r="A90" s="36">
        <v>1.78</v>
      </c>
      <c r="B90" s="38" t="s">
        <v>274</v>
      </c>
      <c r="C90" s="39" t="s">
        <v>129</v>
      </c>
      <c r="D90" s="39">
        <v>400</v>
      </c>
      <c r="E90" s="40" t="s">
        <v>146</v>
      </c>
      <c r="F90" s="41">
        <v>10.92</v>
      </c>
      <c r="G90" s="42"/>
      <c r="H90" s="42"/>
      <c r="I90" s="43" t="s">
        <v>38</v>
      </c>
      <c r="J90" s="44">
        <f t="shared" si="0"/>
        <v>1</v>
      </c>
      <c r="K90" s="42" t="s">
        <v>39</v>
      </c>
      <c r="L90" s="42" t="s">
        <v>4</v>
      </c>
      <c r="M90" s="45"/>
      <c r="N90" s="42"/>
      <c r="O90" s="42"/>
      <c r="P90" s="46"/>
      <c r="Q90" s="42"/>
      <c r="R90" s="42"/>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7">
        <f t="shared" si="1"/>
        <v>4368</v>
      </c>
      <c r="BB90" s="48">
        <f t="shared" si="2"/>
        <v>4368</v>
      </c>
      <c r="BC90" s="49" t="str">
        <f t="shared" si="3"/>
        <v>INR  Four Thousand Three Hundred &amp; Sixty Eight  Only</v>
      </c>
      <c r="IA90" s="21">
        <v>1.78</v>
      </c>
      <c r="IB90" s="21" t="s">
        <v>274</v>
      </c>
      <c r="IC90" s="21" t="s">
        <v>129</v>
      </c>
      <c r="ID90" s="21">
        <v>400</v>
      </c>
      <c r="IE90" s="22" t="s">
        <v>146</v>
      </c>
      <c r="IF90" s="22"/>
      <c r="IG90" s="22"/>
      <c r="IH90" s="22"/>
      <c r="II90" s="22"/>
    </row>
    <row r="91" spans="1:243" s="21" customFormat="1" ht="78.75">
      <c r="A91" s="37">
        <v>1.79</v>
      </c>
      <c r="B91" s="38" t="s">
        <v>275</v>
      </c>
      <c r="C91" s="33" t="s">
        <v>130</v>
      </c>
      <c r="D91" s="39">
        <v>100</v>
      </c>
      <c r="E91" s="40" t="s">
        <v>169</v>
      </c>
      <c r="F91" s="41">
        <v>87.64</v>
      </c>
      <c r="G91" s="42"/>
      <c r="H91" s="42"/>
      <c r="I91" s="43" t="s">
        <v>38</v>
      </c>
      <c r="J91" s="44">
        <f t="shared" si="0"/>
        <v>1</v>
      </c>
      <c r="K91" s="42" t="s">
        <v>39</v>
      </c>
      <c r="L91" s="42" t="s">
        <v>4</v>
      </c>
      <c r="M91" s="45"/>
      <c r="N91" s="42"/>
      <c r="O91" s="42"/>
      <c r="P91" s="46"/>
      <c r="Q91" s="42"/>
      <c r="R91" s="42"/>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7">
        <f t="shared" si="1"/>
        <v>8764</v>
      </c>
      <c r="BB91" s="48">
        <f t="shared" si="2"/>
        <v>8764</v>
      </c>
      <c r="BC91" s="49" t="str">
        <f t="shared" si="3"/>
        <v>INR  Eight Thousand Seven Hundred &amp; Sixty Four  Only</v>
      </c>
      <c r="IA91" s="21">
        <v>1.79</v>
      </c>
      <c r="IB91" s="21" t="s">
        <v>275</v>
      </c>
      <c r="IC91" s="21" t="s">
        <v>130</v>
      </c>
      <c r="ID91" s="21">
        <v>100</v>
      </c>
      <c r="IE91" s="22" t="s">
        <v>169</v>
      </c>
      <c r="IF91" s="22"/>
      <c r="IG91" s="22"/>
      <c r="IH91" s="22"/>
      <c r="II91" s="22"/>
    </row>
    <row r="92" spans="1:243" s="21" customFormat="1" ht="15.75">
      <c r="A92" s="36">
        <v>1.8</v>
      </c>
      <c r="B92" s="38" t="s">
        <v>237</v>
      </c>
      <c r="C92" s="39" t="s">
        <v>131</v>
      </c>
      <c r="D92" s="72"/>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4"/>
      <c r="IA92" s="21">
        <v>1.8</v>
      </c>
      <c r="IB92" s="21" t="s">
        <v>237</v>
      </c>
      <c r="IC92" s="21" t="s">
        <v>131</v>
      </c>
      <c r="IE92" s="22"/>
      <c r="IF92" s="22"/>
      <c r="IG92" s="22"/>
      <c r="IH92" s="22"/>
      <c r="II92" s="22"/>
    </row>
    <row r="93" spans="1:243" s="21" customFormat="1" ht="94.5">
      <c r="A93" s="37">
        <v>1.81</v>
      </c>
      <c r="B93" s="38" t="s">
        <v>276</v>
      </c>
      <c r="C93" s="33" t="s">
        <v>132</v>
      </c>
      <c r="D93" s="72"/>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c r="AT93" s="73"/>
      <c r="AU93" s="73"/>
      <c r="AV93" s="73"/>
      <c r="AW93" s="73"/>
      <c r="AX93" s="73"/>
      <c r="AY93" s="73"/>
      <c r="AZ93" s="73"/>
      <c r="BA93" s="73"/>
      <c r="BB93" s="73"/>
      <c r="BC93" s="74"/>
      <c r="IA93" s="21">
        <v>1.81</v>
      </c>
      <c r="IB93" s="21" t="s">
        <v>276</v>
      </c>
      <c r="IC93" s="21" t="s">
        <v>132</v>
      </c>
      <c r="IE93" s="22"/>
      <c r="IF93" s="22"/>
      <c r="IG93" s="22"/>
      <c r="IH93" s="22"/>
      <c r="II93" s="22"/>
    </row>
    <row r="94" spans="1:243" s="21" customFormat="1" ht="15.75">
      <c r="A94" s="36">
        <v>1.82</v>
      </c>
      <c r="B94" s="38" t="s">
        <v>277</v>
      </c>
      <c r="C94" s="39" t="s">
        <v>133</v>
      </c>
      <c r="D94" s="72"/>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4"/>
      <c r="IA94" s="21">
        <v>1.82</v>
      </c>
      <c r="IB94" s="21" t="s">
        <v>277</v>
      </c>
      <c r="IC94" s="21" t="s">
        <v>133</v>
      </c>
      <c r="IE94" s="22"/>
      <c r="IF94" s="22"/>
      <c r="IG94" s="22"/>
      <c r="IH94" s="22"/>
      <c r="II94" s="22"/>
    </row>
    <row r="95" spans="1:243" s="21" customFormat="1" ht="31.5">
      <c r="A95" s="37">
        <v>1.83</v>
      </c>
      <c r="B95" s="38" t="s">
        <v>278</v>
      </c>
      <c r="C95" s="33" t="s">
        <v>134</v>
      </c>
      <c r="D95" s="39">
        <v>1</v>
      </c>
      <c r="E95" s="40" t="s">
        <v>147</v>
      </c>
      <c r="F95" s="41">
        <v>5854.8</v>
      </c>
      <c r="G95" s="42"/>
      <c r="H95" s="42"/>
      <c r="I95" s="43" t="s">
        <v>38</v>
      </c>
      <c r="J95" s="44">
        <f t="shared" si="0"/>
        <v>1</v>
      </c>
      <c r="K95" s="42" t="s">
        <v>39</v>
      </c>
      <c r="L95" s="42" t="s">
        <v>4</v>
      </c>
      <c r="M95" s="45"/>
      <c r="N95" s="42"/>
      <c r="O95" s="42"/>
      <c r="P95" s="46"/>
      <c r="Q95" s="42"/>
      <c r="R95" s="42"/>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7">
        <f t="shared" si="1"/>
        <v>5855</v>
      </c>
      <c r="BB95" s="48">
        <f t="shared" si="2"/>
        <v>5855</v>
      </c>
      <c r="BC95" s="49" t="str">
        <f t="shared" si="3"/>
        <v>INR  Five Thousand Eight Hundred &amp; Fifty Five  Only</v>
      </c>
      <c r="IA95" s="21">
        <v>1.83</v>
      </c>
      <c r="IB95" s="21" t="s">
        <v>278</v>
      </c>
      <c r="IC95" s="21" t="s">
        <v>134</v>
      </c>
      <c r="ID95" s="21">
        <v>1</v>
      </c>
      <c r="IE95" s="22" t="s">
        <v>147</v>
      </c>
      <c r="IF95" s="22"/>
      <c r="IG95" s="22"/>
      <c r="IH95" s="22"/>
      <c r="II95" s="22"/>
    </row>
    <row r="96" spans="1:243" s="21" customFormat="1" ht="25.5" customHeight="1">
      <c r="A96" s="36">
        <v>1.84</v>
      </c>
      <c r="B96" s="38" t="s">
        <v>238</v>
      </c>
      <c r="C96" s="39" t="s">
        <v>135</v>
      </c>
      <c r="D96" s="72"/>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c r="AX96" s="73"/>
      <c r="AY96" s="73"/>
      <c r="AZ96" s="73"/>
      <c r="BA96" s="73"/>
      <c r="BB96" s="73"/>
      <c r="BC96" s="74"/>
      <c r="IA96" s="21">
        <v>1.84</v>
      </c>
      <c r="IB96" s="21" t="s">
        <v>238</v>
      </c>
      <c r="IC96" s="21" t="s">
        <v>135</v>
      </c>
      <c r="IE96" s="22"/>
      <c r="IF96" s="22"/>
      <c r="IG96" s="22"/>
      <c r="IH96" s="22"/>
      <c r="II96" s="22"/>
    </row>
    <row r="97" spans="1:243" s="21" customFormat="1" ht="15.75">
      <c r="A97" s="37">
        <v>1.85</v>
      </c>
      <c r="B97" s="38" t="s">
        <v>239</v>
      </c>
      <c r="C97" s="33" t="s">
        <v>172</v>
      </c>
      <c r="D97" s="72"/>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c r="AW97" s="73"/>
      <c r="AX97" s="73"/>
      <c r="AY97" s="73"/>
      <c r="AZ97" s="73"/>
      <c r="BA97" s="73"/>
      <c r="BB97" s="73"/>
      <c r="BC97" s="74"/>
      <c r="IA97" s="21">
        <v>1.85</v>
      </c>
      <c r="IB97" s="21" t="s">
        <v>239</v>
      </c>
      <c r="IC97" s="21" t="s">
        <v>172</v>
      </c>
      <c r="IE97" s="22"/>
      <c r="IF97" s="22"/>
      <c r="IG97" s="22"/>
      <c r="IH97" s="22"/>
      <c r="II97" s="22"/>
    </row>
    <row r="98" spans="1:243" s="21" customFormat="1" ht="31.5">
      <c r="A98" s="36">
        <v>1.86</v>
      </c>
      <c r="B98" s="38" t="s">
        <v>240</v>
      </c>
      <c r="C98" s="39" t="s">
        <v>173</v>
      </c>
      <c r="D98" s="39">
        <v>0.5</v>
      </c>
      <c r="E98" s="40" t="s">
        <v>146</v>
      </c>
      <c r="F98" s="41">
        <v>892.63</v>
      </c>
      <c r="G98" s="42"/>
      <c r="H98" s="42"/>
      <c r="I98" s="43" t="s">
        <v>38</v>
      </c>
      <c r="J98" s="44">
        <f t="shared" si="0"/>
        <v>1</v>
      </c>
      <c r="K98" s="42" t="s">
        <v>39</v>
      </c>
      <c r="L98" s="42" t="s">
        <v>4</v>
      </c>
      <c r="M98" s="45"/>
      <c r="N98" s="42"/>
      <c r="O98" s="42"/>
      <c r="P98" s="46"/>
      <c r="Q98" s="42"/>
      <c r="R98" s="42"/>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7">
        <f t="shared" si="1"/>
        <v>446</v>
      </c>
      <c r="BB98" s="48">
        <f t="shared" si="2"/>
        <v>446</v>
      </c>
      <c r="BC98" s="49" t="str">
        <f t="shared" si="3"/>
        <v>INR  Four Hundred &amp; Forty Six  Only</v>
      </c>
      <c r="IA98" s="21">
        <v>1.86</v>
      </c>
      <c r="IB98" s="21" t="s">
        <v>240</v>
      </c>
      <c r="IC98" s="21" t="s">
        <v>173</v>
      </c>
      <c r="ID98" s="21">
        <v>0.5</v>
      </c>
      <c r="IE98" s="22" t="s">
        <v>146</v>
      </c>
      <c r="IF98" s="22"/>
      <c r="IG98" s="22"/>
      <c r="IH98" s="22"/>
      <c r="II98" s="22"/>
    </row>
    <row r="99" spans="1:243" s="21" customFormat="1" ht="70.5" customHeight="1">
      <c r="A99" s="37">
        <v>1.87</v>
      </c>
      <c r="B99" s="38" t="s">
        <v>241</v>
      </c>
      <c r="C99" s="33" t="s">
        <v>174</v>
      </c>
      <c r="D99" s="72"/>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3"/>
      <c r="AY99" s="73"/>
      <c r="AZ99" s="73"/>
      <c r="BA99" s="73"/>
      <c r="BB99" s="73"/>
      <c r="BC99" s="74"/>
      <c r="IA99" s="21">
        <v>1.87</v>
      </c>
      <c r="IB99" s="21" t="s">
        <v>241</v>
      </c>
      <c r="IC99" s="21" t="s">
        <v>174</v>
      </c>
      <c r="IE99" s="22"/>
      <c r="IF99" s="22"/>
      <c r="IG99" s="22"/>
      <c r="IH99" s="22"/>
      <c r="II99" s="22"/>
    </row>
    <row r="100" spans="1:243" s="21" customFormat="1" ht="15.75">
      <c r="A100" s="36">
        <v>1.88</v>
      </c>
      <c r="B100" s="38" t="s">
        <v>242</v>
      </c>
      <c r="C100" s="39" t="s">
        <v>175</v>
      </c>
      <c r="D100" s="72"/>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c r="AN100" s="73"/>
      <c r="AO100" s="73"/>
      <c r="AP100" s="73"/>
      <c r="AQ100" s="73"/>
      <c r="AR100" s="73"/>
      <c r="AS100" s="73"/>
      <c r="AT100" s="73"/>
      <c r="AU100" s="73"/>
      <c r="AV100" s="73"/>
      <c r="AW100" s="73"/>
      <c r="AX100" s="73"/>
      <c r="AY100" s="73"/>
      <c r="AZ100" s="73"/>
      <c r="BA100" s="73"/>
      <c r="BB100" s="73"/>
      <c r="BC100" s="74"/>
      <c r="IA100" s="21">
        <v>1.88</v>
      </c>
      <c r="IB100" s="21" t="s">
        <v>242</v>
      </c>
      <c r="IC100" s="21" t="s">
        <v>175</v>
      </c>
      <c r="IE100" s="22"/>
      <c r="IF100" s="22"/>
      <c r="IG100" s="22"/>
      <c r="IH100" s="22"/>
      <c r="II100" s="22"/>
    </row>
    <row r="101" spans="1:243" s="21" customFormat="1" ht="31.5">
      <c r="A101" s="37">
        <v>1.89</v>
      </c>
      <c r="B101" s="38" t="s">
        <v>243</v>
      </c>
      <c r="C101" s="33" t="s">
        <v>176</v>
      </c>
      <c r="D101" s="39">
        <v>1</v>
      </c>
      <c r="E101" s="40" t="s">
        <v>147</v>
      </c>
      <c r="F101" s="41">
        <v>1230.56</v>
      </c>
      <c r="G101" s="42"/>
      <c r="H101" s="42"/>
      <c r="I101" s="43" t="s">
        <v>38</v>
      </c>
      <c r="J101" s="44">
        <f t="shared" si="0"/>
        <v>1</v>
      </c>
      <c r="K101" s="42" t="s">
        <v>39</v>
      </c>
      <c r="L101" s="42" t="s">
        <v>4</v>
      </c>
      <c r="M101" s="45"/>
      <c r="N101" s="42"/>
      <c r="O101" s="42"/>
      <c r="P101" s="46"/>
      <c r="Q101" s="42"/>
      <c r="R101" s="42"/>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6"/>
      <c r="BA101" s="47">
        <f t="shared" si="1"/>
        <v>1231</v>
      </c>
      <c r="BB101" s="48">
        <f t="shared" si="2"/>
        <v>1231</v>
      </c>
      <c r="BC101" s="49" t="str">
        <f t="shared" si="3"/>
        <v>INR  One Thousand Two Hundred &amp; Thirty One  Only</v>
      </c>
      <c r="IA101" s="21">
        <v>1.89</v>
      </c>
      <c r="IB101" s="21" t="s">
        <v>243</v>
      </c>
      <c r="IC101" s="21" t="s">
        <v>176</v>
      </c>
      <c r="ID101" s="21">
        <v>1</v>
      </c>
      <c r="IE101" s="22" t="s">
        <v>147</v>
      </c>
      <c r="IF101" s="22"/>
      <c r="IG101" s="22"/>
      <c r="IH101" s="22"/>
      <c r="II101" s="22"/>
    </row>
    <row r="102" spans="1:243" s="21" customFormat="1" ht="15.75">
      <c r="A102" s="36">
        <v>1.9</v>
      </c>
      <c r="B102" s="38" t="s">
        <v>244</v>
      </c>
      <c r="C102" s="39" t="s">
        <v>177</v>
      </c>
      <c r="D102" s="72"/>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c r="AR102" s="73"/>
      <c r="AS102" s="73"/>
      <c r="AT102" s="73"/>
      <c r="AU102" s="73"/>
      <c r="AV102" s="73"/>
      <c r="AW102" s="73"/>
      <c r="AX102" s="73"/>
      <c r="AY102" s="73"/>
      <c r="AZ102" s="73"/>
      <c r="BA102" s="73"/>
      <c r="BB102" s="73"/>
      <c r="BC102" s="74"/>
      <c r="IA102" s="21">
        <v>1.9</v>
      </c>
      <c r="IB102" s="21" t="s">
        <v>244</v>
      </c>
      <c r="IC102" s="21" t="s">
        <v>177</v>
      </c>
      <c r="IE102" s="22"/>
      <c r="IF102" s="22"/>
      <c r="IG102" s="22"/>
      <c r="IH102" s="22"/>
      <c r="II102" s="22"/>
    </row>
    <row r="103" spans="1:243" s="21" customFormat="1" ht="126" customHeight="1">
      <c r="A103" s="37">
        <v>1.91</v>
      </c>
      <c r="B103" s="38" t="s">
        <v>245</v>
      </c>
      <c r="C103" s="33" t="s">
        <v>178</v>
      </c>
      <c r="D103" s="72"/>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c r="AN103" s="73"/>
      <c r="AO103" s="73"/>
      <c r="AP103" s="73"/>
      <c r="AQ103" s="73"/>
      <c r="AR103" s="73"/>
      <c r="AS103" s="73"/>
      <c r="AT103" s="73"/>
      <c r="AU103" s="73"/>
      <c r="AV103" s="73"/>
      <c r="AW103" s="73"/>
      <c r="AX103" s="73"/>
      <c r="AY103" s="73"/>
      <c r="AZ103" s="73"/>
      <c r="BA103" s="73"/>
      <c r="BB103" s="73"/>
      <c r="BC103" s="74"/>
      <c r="IA103" s="21">
        <v>1.91</v>
      </c>
      <c r="IB103" s="21" t="s">
        <v>245</v>
      </c>
      <c r="IC103" s="21" t="s">
        <v>178</v>
      </c>
      <c r="IE103" s="22"/>
      <c r="IF103" s="22"/>
      <c r="IG103" s="22"/>
      <c r="IH103" s="22"/>
      <c r="II103" s="22"/>
    </row>
    <row r="104" spans="1:243" s="21" customFormat="1" ht="31.5">
      <c r="A104" s="36">
        <v>1.92</v>
      </c>
      <c r="B104" s="38" t="s">
        <v>246</v>
      </c>
      <c r="C104" s="39" t="s">
        <v>179</v>
      </c>
      <c r="D104" s="39">
        <v>2.5</v>
      </c>
      <c r="E104" s="40" t="s">
        <v>146</v>
      </c>
      <c r="F104" s="41">
        <v>285.05</v>
      </c>
      <c r="G104" s="42"/>
      <c r="H104" s="42"/>
      <c r="I104" s="43" t="s">
        <v>38</v>
      </c>
      <c r="J104" s="44">
        <f t="shared" si="0"/>
        <v>1</v>
      </c>
      <c r="K104" s="42" t="s">
        <v>39</v>
      </c>
      <c r="L104" s="42" t="s">
        <v>4</v>
      </c>
      <c r="M104" s="45"/>
      <c r="N104" s="42"/>
      <c r="O104" s="42"/>
      <c r="P104" s="46"/>
      <c r="Q104" s="42"/>
      <c r="R104" s="42"/>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7">
        <f t="shared" si="1"/>
        <v>713</v>
      </c>
      <c r="BB104" s="48">
        <f t="shared" si="2"/>
        <v>713</v>
      </c>
      <c r="BC104" s="49" t="str">
        <f t="shared" si="3"/>
        <v>INR  Seven Hundred &amp; Thirteen  Only</v>
      </c>
      <c r="IA104" s="21">
        <v>1.92</v>
      </c>
      <c r="IB104" s="21" t="s">
        <v>246</v>
      </c>
      <c r="IC104" s="21" t="s">
        <v>179</v>
      </c>
      <c r="ID104" s="21">
        <v>2.5</v>
      </c>
      <c r="IE104" s="22" t="s">
        <v>146</v>
      </c>
      <c r="IF104" s="22"/>
      <c r="IG104" s="22"/>
      <c r="IH104" s="22"/>
      <c r="II104" s="22"/>
    </row>
    <row r="105" spans="1:243" s="21" customFormat="1" ht="31.5">
      <c r="A105" s="37">
        <v>1.93</v>
      </c>
      <c r="B105" s="38" t="s">
        <v>247</v>
      </c>
      <c r="C105" s="33" t="s">
        <v>180</v>
      </c>
      <c r="D105" s="39">
        <v>0.75</v>
      </c>
      <c r="E105" s="40" t="s">
        <v>146</v>
      </c>
      <c r="F105" s="41">
        <v>439.24</v>
      </c>
      <c r="G105" s="42"/>
      <c r="H105" s="42"/>
      <c r="I105" s="43" t="s">
        <v>38</v>
      </c>
      <c r="J105" s="44">
        <f t="shared" si="0"/>
        <v>1</v>
      </c>
      <c r="K105" s="42" t="s">
        <v>39</v>
      </c>
      <c r="L105" s="42" t="s">
        <v>4</v>
      </c>
      <c r="M105" s="45"/>
      <c r="N105" s="42"/>
      <c r="O105" s="42"/>
      <c r="P105" s="46"/>
      <c r="Q105" s="42"/>
      <c r="R105" s="42"/>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7">
        <f t="shared" si="1"/>
        <v>329</v>
      </c>
      <c r="BB105" s="48">
        <f t="shared" si="2"/>
        <v>329</v>
      </c>
      <c r="BC105" s="49" t="str">
        <f t="shared" si="3"/>
        <v>INR  Three Hundred &amp; Twenty Nine  Only</v>
      </c>
      <c r="IA105" s="21">
        <v>1.93</v>
      </c>
      <c r="IB105" s="21" t="s">
        <v>247</v>
      </c>
      <c r="IC105" s="21" t="s">
        <v>180</v>
      </c>
      <c r="ID105" s="21">
        <v>0.75</v>
      </c>
      <c r="IE105" s="22" t="s">
        <v>146</v>
      </c>
      <c r="IF105" s="22"/>
      <c r="IG105" s="22"/>
      <c r="IH105" s="22"/>
      <c r="II105" s="22"/>
    </row>
    <row r="106" spans="1:243" s="21" customFormat="1" ht="31.5">
      <c r="A106" s="36">
        <v>1.94</v>
      </c>
      <c r="B106" s="38" t="s">
        <v>249</v>
      </c>
      <c r="C106" s="39" t="s">
        <v>181</v>
      </c>
      <c r="D106" s="72"/>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c r="AN106" s="73"/>
      <c r="AO106" s="73"/>
      <c r="AP106" s="73"/>
      <c r="AQ106" s="73"/>
      <c r="AR106" s="73"/>
      <c r="AS106" s="73"/>
      <c r="AT106" s="73"/>
      <c r="AU106" s="73"/>
      <c r="AV106" s="73"/>
      <c r="AW106" s="73"/>
      <c r="AX106" s="73"/>
      <c r="AY106" s="73"/>
      <c r="AZ106" s="73"/>
      <c r="BA106" s="73"/>
      <c r="BB106" s="73"/>
      <c r="BC106" s="74"/>
      <c r="IA106" s="21">
        <v>1.94</v>
      </c>
      <c r="IB106" s="21" t="s">
        <v>249</v>
      </c>
      <c r="IC106" s="21" t="s">
        <v>181</v>
      </c>
      <c r="IE106" s="22"/>
      <c r="IF106" s="22"/>
      <c r="IG106" s="22"/>
      <c r="IH106" s="22"/>
      <c r="II106" s="22"/>
    </row>
    <row r="107" spans="1:243" s="21" customFormat="1" ht="31.5">
      <c r="A107" s="37">
        <v>1.95</v>
      </c>
      <c r="B107" s="38" t="s">
        <v>248</v>
      </c>
      <c r="C107" s="33" t="s">
        <v>182</v>
      </c>
      <c r="D107" s="39">
        <v>1</v>
      </c>
      <c r="E107" s="40" t="s">
        <v>147</v>
      </c>
      <c r="F107" s="41">
        <v>380.71</v>
      </c>
      <c r="G107" s="42"/>
      <c r="H107" s="42"/>
      <c r="I107" s="43" t="s">
        <v>38</v>
      </c>
      <c r="J107" s="44">
        <f t="shared" si="0"/>
        <v>1</v>
      </c>
      <c r="K107" s="42" t="s">
        <v>39</v>
      </c>
      <c r="L107" s="42" t="s">
        <v>4</v>
      </c>
      <c r="M107" s="45"/>
      <c r="N107" s="42"/>
      <c r="O107" s="42"/>
      <c r="P107" s="46"/>
      <c r="Q107" s="42"/>
      <c r="R107" s="42"/>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7">
        <f t="shared" si="1"/>
        <v>381</v>
      </c>
      <c r="BB107" s="48">
        <f t="shared" si="2"/>
        <v>381</v>
      </c>
      <c r="BC107" s="49" t="str">
        <f t="shared" si="3"/>
        <v>INR  Three Hundred &amp; Eighty One  Only</v>
      </c>
      <c r="IA107" s="21">
        <v>1.95</v>
      </c>
      <c r="IB107" s="21" t="s">
        <v>248</v>
      </c>
      <c r="IC107" s="21" t="s">
        <v>182</v>
      </c>
      <c r="ID107" s="21">
        <v>1</v>
      </c>
      <c r="IE107" s="22" t="s">
        <v>147</v>
      </c>
      <c r="IF107" s="22"/>
      <c r="IG107" s="22"/>
      <c r="IH107" s="22"/>
      <c r="II107" s="22"/>
    </row>
    <row r="108" spans="1:243" s="21" customFormat="1" ht="47.25">
      <c r="A108" s="36">
        <v>1.96</v>
      </c>
      <c r="B108" s="38" t="s">
        <v>250</v>
      </c>
      <c r="C108" s="39" t="s">
        <v>183</v>
      </c>
      <c r="D108" s="39">
        <v>1</v>
      </c>
      <c r="E108" s="40" t="s">
        <v>147</v>
      </c>
      <c r="F108" s="41">
        <v>54.1</v>
      </c>
      <c r="G108" s="42"/>
      <c r="H108" s="42"/>
      <c r="I108" s="43" t="s">
        <v>38</v>
      </c>
      <c r="J108" s="44">
        <f t="shared" si="0"/>
        <v>1</v>
      </c>
      <c r="K108" s="42" t="s">
        <v>39</v>
      </c>
      <c r="L108" s="42" t="s">
        <v>4</v>
      </c>
      <c r="M108" s="45"/>
      <c r="N108" s="42"/>
      <c r="O108" s="42"/>
      <c r="P108" s="46"/>
      <c r="Q108" s="42"/>
      <c r="R108" s="42"/>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7">
        <f t="shared" si="1"/>
        <v>54</v>
      </c>
      <c r="BB108" s="48">
        <f t="shared" si="2"/>
        <v>54</v>
      </c>
      <c r="BC108" s="49" t="str">
        <f t="shared" si="3"/>
        <v>INR  Fifty Four Only</v>
      </c>
      <c r="IA108" s="21">
        <v>1.96</v>
      </c>
      <c r="IB108" s="21" t="s">
        <v>250</v>
      </c>
      <c r="IC108" s="21" t="s">
        <v>183</v>
      </c>
      <c r="ID108" s="21">
        <v>1</v>
      </c>
      <c r="IE108" s="22" t="s">
        <v>147</v>
      </c>
      <c r="IF108" s="22"/>
      <c r="IG108" s="22"/>
      <c r="IH108" s="22"/>
      <c r="II108" s="22"/>
    </row>
    <row r="109" spans="1:243" s="21" customFormat="1" ht="47.25">
      <c r="A109" s="37">
        <v>1.97</v>
      </c>
      <c r="B109" s="38" t="s">
        <v>251</v>
      </c>
      <c r="C109" s="33" t="s">
        <v>184</v>
      </c>
      <c r="D109" s="39">
        <v>12</v>
      </c>
      <c r="E109" s="40" t="s">
        <v>146</v>
      </c>
      <c r="F109" s="41">
        <v>150.64</v>
      </c>
      <c r="G109" s="42"/>
      <c r="H109" s="42"/>
      <c r="I109" s="43" t="s">
        <v>38</v>
      </c>
      <c r="J109" s="44">
        <f t="shared" si="0"/>
        <v>1</v>
      </c>
      <c r="K109" s="42" t="s">
        <v>39</v>
      </c>
      <c r="L109" s="42" t="s">
        <v>4</v>
      </c>
      <c r="M109" s="45"/>
      <c r="N109" s="42"/>
      <c r="O109" s="42"/>
      <c r="P109" s="46"/>
      <c r="Q109" s="42"/>
      <c r="R109" s="42"/>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7">
        <f t="shared" si="1"/>
        <v>1808</v>
      </c>
      <c r="BB109" s="48">
        <f t="shared" si="2"/>
        <v>1808</v>
      </c>
      <c r="BC109" s="49" t="str">
        <f t="shared" si="3"/>
        <v>INR  One Thousand Eight Hundred &amp; Eight  Only</v>
      </c>
      <c r="IA109" s="21">
        <v>1.97</v>
      </c>
      <c r="IB109" s="21" t="s">
        <v>251</v>
      </c>
      <c r="IC109" s="21" t="s">
        <v>184</v>
      </c>
      <c r="ID109" s="21">
        <v>12</v>
      </c>
      <c r="IE109" s="22" t="s">
        <v>146</v>
      </c>
      <c r="IF109" s="22"/>
      <c r="IG109" s="22"/>
      <c r="IH109" s="22"/>
      <c r="II109" s="22"/>
    </row>
    <row r="110" spans="1:243" s="21" customFormat="1" ht="15.75">
      <c r="A110" s="36">
        <v>1.98</v>
      </c>
      <c r="B110" s="38" t="s">
        <v>252</v>
      </c>
      <c r="C110" s="39" t="s">
        <v>185</v>
      </c>
      <c r="D110" s="72"/>
      <c r="E110" s="73"/>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c r="AN110" s="73"/>
      <c r="AO110" s="73"/>
      <c r="AP110" s="73"/>
      <c r="AQ110" s="73"/>
      <c r="AR110" s="73"/>
      <c r="AS110" s="73"/>
      <c r="AT110" s="73"/>
      <c r="AU110" s="73"/>
      <c r="AV110" s="73"/>
      <c r="AW110" s="73"/>
      <c r="AX110" s="73"/>
      <c r="AY110" s="73"/>
      <c r="AZ110" s="73"/>
      <c r="BA110" s="73"/>
      <c r="BB110" s="73"/>
      <c r="BC110" s="74"/>
      <c r="IA110" s="21">
        <v>1.98</v>
      </c>
      <c r="IB110" s="21" t="s">
        <v>252</v>
      </c>
      <c r="IC110" s="21" t="s">
        <v>185</v>
      </c>
      <c r="IE110" s="22"/>
      <c r="IF110" s="22"/>
      <c r="IG110" s="22"/>
      <c r="IH110" s="22"/>
      <c r="II110" s="22"/>
    </row>
    <row r="111" spans="1:243" s="21" customFormat="1" ht="283.5">
      <c r="A111" s="37">
        <v>1.99</v>
      </c>
      <c r="B111" s="38" t="s">
        <v>279</v>
      </c>
      <c r="C111" s="33" t="s">
        <v>186</v>
      </c>
      <c r="D111" s="72"/>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c r="AN111" s="73"/>
      <c r="AO111" s="73"/>
      <c r="AP111" s="73"/>
      <c r="AQ111" s="73"/>
      <c r="AR111" s="73"/>
      <c r="AS111" s="73"/>
      <c r="AT111" s="73"/>
      <c r="AU111" s="73"/>
      <c r="AV111" s="73"/>
      <c r="AW111" s="73"/>
      <c r="AX111" s="73"/>
      <c r="AY111" s="73"/>
      <c r="AZ111" s="73"/>
      <c r="BA111" s="73"/>
      <c r="BB111" s="73"/>
      <c r="BC111" s="74"/>
      <c r="IA111" s="21">
        <v>1.99</v>
      </c>
      <c r="IB111" s="21" t="s">
        <v>279</v>
      </c>
      <c r="IC111" s="21" t="s">
        <v>186</v>
      </c>
      <c r="IE111" s="22"/>
      <c r="IF111" s="22"/>
      <c r="IG111" s="22"/>
      <c r="IH111" s="22"/>
      <c r="II111" s="22"/>
    </row>
    <row r="112" spans="1:243" s="21" customFormat="1" ht="15.75">
      <c r="A112" s="36">
        <v>2</v>
      </c>
      <c r="B112" s="38" t="s">
        <v>253</v>
      </c>
      <c r="C112" s="39" t="s">
        <v>187</v>
      </c>
      <c r="D112" s="72"/>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c r="AN112" s="73"/>
      <c r="AO112" s="73"/>
      <c r="AP112" s="73"/>
      <c r="AQ112" s="73"/>
      <c r="AR112" s="73"/>
      <c r="AS112" s="73"/>
      <c r="AT112" s="73"/>
      <c r="AU112" s="73"/>
      <c r="AV112" s="73"/>
      <c r="AW112" s="73"/>
      <c r="AX112" s="73"/>
      <c r="AY112" s="73"/>
      <c r="AZ112" s="73"/>
      <c r="BA112" s="73"/>
      <c r="BB112" s="73"/>
      <c r="BC112" s="74"/>
      <c r="IA112" s="21">
        <v>2</v>
      </c>
      <c r="IB112" s="21" t="s">
        <v>253</v>
      </c>
      <c r="IC112" s="21" t="s">
        <v>187</v>
      </c>
      <c r="IE112" s="22"/>
      <c r="IF112" s="22"/>
      <c r="IG112" s="22"/>
      <c r="IH112" s="22"/>
      <c r="II112" s="22"/>
    </row>
    <row r="113" spans="1:243" s="21" customFormat="1" ht="31.5">
      <c r="A113" s="37">
        <v>2.01</v>
      </c>
      <c r="B113" s="38" t="s">
        <v>254</v>
      </c>
      <c r="C113" s="33" t="s">
        <v>188</v>
      </c>
      <c r="D113" s="39">
        <v>145</v>
      </c>
      <c r="E113" s="40" t="s">
        <v>169</v>
      </c>
      <c r="F113" s="41">
        <v>408.86</v>
      </c>
      <c r="G113" s="42"/>
      <c r="H113" s="42"/>
      <c r="I113" s="43" t="s">
        <v>38</v>
      </c>
      <c r="J113" s="44">
        <f t="shared" si="0"/>
        <v>1</v>
      </c>
      <c r="K113" s="42" t="s">
        <v>39</v>
      </c>
      <c r="L113" s="42" t="s">
        <v>4</v>
      </c>
      <c r="M113" s="45"/>
      <c r="N113" s="42"/>
      <c r="O113" s="42"/>
      <c r="P113" s="46"/>
      <c r="Q113" s="42"/>
      <c r="R113" s="42"/>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7">
        <f t="shared" si="1"/>
        <v>59285</v>
      </c>
      <c r="BB113" s="48">
        <f t="shared" si="2"/>
        <v>59285</v>
      </c>
      <c r="BC113" s="49" t="str">
        <f t="shared" si="3"/>
        <v>INR  Fifty Nine Thousand Two Hundred &amp; Eighty Five  Only</v>
      </c>
      <c r="IA113" s="21">
        <v>2.01</v>
      </c>
      <c r="IB113" s="21" t="s">
        <v>254</v>
      </c>
      <c r="IC113" s="21" t="s">
        <v>188</v>
      </c>
      <c r="ID113" s="21">
        <v>145</v>
      </c>
      <c r="IE113" s="22" t="s">
        <v>169</v>
      </c>
      <c r="IF113" s="22"/>
      <c r="IG113" s="22"/>
      <c r="IH113" s="22"/>
      <c r="II113" s="22"/>
    </row>
    <row r="114" spans="1:243" s="21" customFormat="1" ht="94.5">
      <c r="A114" s="36">
        <v>2.02</v>
      </c>
      <c r="B114" s="38" t="s">
        <v>280</v>
      </c>
      <c r="C114" s="39" t="s">
        <v>189</v>
      </c>
      <c r="D114" s="72"/>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4"/>
      <c r="IA114" s="21">
        <v>2.02</v>
      </c>
      <c r="IB114" s="21" t="s">
        <v>280</v>
      </c>
      <c r="IC114" s="21" t="s">
        <v>189</v>
      </c>
      <c r="IE114" s="22"/>
      <c r="IF114" s="22"/>
      <c r="IG114" s="22"/>
      <c r="IH114" s="22"/>
      <c r="II114" s="22"/>
    </row>
    <row r="115" spans="1:243" s="21" customFormat="1" ht="31.5">
      <c r="A115" s="37">
        <v>2.03</v>
      </c>
      <c r="B115" s="38" t="s">
        <v>254</v>
      </c>
      <c r="C115" s="33" t="s">
        <v>190</v>
      </c>
      <c r="D115" s="39">
        <v>200</v>
      </c>
      <c r="E115" s="40" t="s">
        <v>169</v>
      </c>
      <c r="F115" s="41">
        <v>495.22</v>
      </c>
      <c r="G115" s="42"/>
      <c r="H115" s="42"/>
      <c r="I115" s="43" t="s">
        <v>38</v>
      </c>
      <c r="J115" s="44">
        <f t="shared" si="0"/>
        <v>1</v>
      </c>
      <c r="K115" s="42" t="s">
        <v>39</v>
      </c>
      <c r="L115" s="42" t="s">
        <v>4</v>
      </c>
      <c r="M115" s="45"/>
      <c r="N115" s="42"/>
      <c r="O115" s="42"/>
      <c r="P115" s="46"/>
      <c r="Q115" s="42"/>
      <c r="R115" s="42"/>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7">
        <f t="shared" si="1"/>
        <v>99044</v>
      </c>
      <c r="BB115" s="48">
        <f t="shared" si="2"/>
        <v>99044</v>
      </c>
      <c r="BC115" s="49" t="str">
        <f t="shared" si="3"/>
        <v>INR  Ninety Nine Thousand  &amp;Forty Four  Only</v>
      </c>
      <c r="IA115" s="21">
        <v>2.03</v>
      </c>
      <c r="IB115" s="21" t="s">
        <v>254</v>
      </c>
      <c r="IC115" s="21" t="s">
        <v>190</v>
      </c>
      <c r="ID115" s="21">
        <v>200</v>
      </c>
      <c r="IE115" s="22" t="s">
        <v>169</v>
      </c>
      <c r="IF115" s="22"/>
      <c r="IG115" s="22"/>
      <c r="IH115" s="22"/>
      <c r="II115" s="22"/>
    </row>
    <row r="116" spans="1:243" s="21" customFormat="1" ht="78.75">
      <c r="A116" s="36">
        <v>2.04</v>
      </c>
      <c r="B116" s="38" t="s">
        <v>281</v>
      </c>
      <c r="C116" s="39" t="s">
        <v>191</v>
      </c>
      <c r="D116" s="72"/>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4"/>
      <c r="IA116" s="21">
        <v>2.04</v>
      </c>
      <c r="IB116" s="21" t="s">
        <v>281</v>
      </c>
      <c r="IC116" s="21" t="s">
        <v>191</v>
      </c>
      <c r="IE116" s="22"/>
      <c r="IF116" s="22"/>
      <c r="IG116" s="22"/>
      <c r="IH116" s="22"/>
      <c r="II116" s="22"/>
    </row>
    <row r="117" spans="1:243" s="21" customFormat="1" ht="31.5">
      <c r="A117" s="37">
        <v>2.05</v>
      </c>
      <c r="B117" s="38" t="s">
        <v>282</v>
      </c>
      <c r="C117" s="33" t="s">
        <v>192</v>
      </c>
      <c r="D117" s="39">
        <v>80</v>
      </c>
      <c r="E117" s="40" t="s">
        <v>146</v>
      </c>
      <c r="F117" s="41">
        <v>74.75</v>
      </c>
      <c r="G117" s="42"/>
      <c r="H117" s="42"/>
      <c r="I117" s="43" t="s">
        <v>38</v>
      </c>
      <c r="J117" s="44">
        <f t="shared" si="0"/>
        <v>1</v>
      </c>
      <c r="K117" s="42" t="s">
        <v>39</v>
      </c>
      <c r="L117" s="42" t="s">
        <v>4</v>
      </c>
      <c r="M117" s="45"/>
      <c r="N117" s="42"/>
      <c r="O117" s="42"/>
      <c r="P117" s="46"/>
      <c r="Q117" s="42"/>
      <c r="R117" s="42"/>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7">
        <f t="shared" si="1"/>
        <v>5980</v>
      </c>
      <c r="BB117" s="48">
        <f t="shared" si="2"/>
        <v>5980</v>
      </c>
      <c r="BC117" s="49" t="str">
        <f t="shared" si="3"/>
        <v>INR  Five Thousand Nine Hundred &amp; Eighty  Only</v>
      </c>
      <c r="IA117" s="21">
        <v>2.05</v>
      </c>
      <c r="IB117" s="21" t="s">
        <v>282</v>
      </c>
      <c r="IC117" s="21" t="s">
        <v>192</v>
      </c>
      <c r="ID117" s="21">
        <v>80</v>
      </c>
      <c r="IE117" s="22" t="s">
        <v>146</v>
      </c>
      <c r="IF117" s="22"/>
      <c r="IG117" s="22"/>
      <c r="IH117" s="22"/>
      <c r="II117" s="22"/>
    </row>
    <row r="118" spans="1:243" s="21" customFormat="1" ht="63">
      <c r="A118" s="36">
        <v>2.06</v>
      </c>
      <c r="B118" s="38" t="s">
        <v>283</v>
      </c>
      <c r="C118" s="39" t="s">
        <v>193</v>
      </c>
      <c r="D118" s="72"/>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4"/>
      <c r="IA118" s="21">
        <v>2.06</v>
      </c>
      <c r="IB118" s="21" t="s">
        <v>283</v>
      </c>
      <c r="IC118" s="21" t="s">
        <v>193</v>
      </c>
      <c r="IE118" s="22"/>
      <c r="IF118" s="22"/>
      <c r="IG118" s="22"/>
      <c r="IH118" s="22"/>
      <c r="II118" s="22"/>
    </row>
    <row r="119" spans="1:243" s="21" customFormat="1" ht="31.5">
      <c r="A119" s="37">
        <v>2.07</v>
      </c>
      <c r="B119" s="38" t="s">
        <v>284</v>
      </c>
      <c r="C119" s="33" t="s">
        <v>194</v>
      </c>
      <c r="D119" s="39">
        <v>40</v>
      </c>
      <c r="E119" s="40" t="s">
        <v>147</v>
      </c>
      <c r="F119" s="41">
        <v>69.93</v>
      </c>
      <c r="G119" s="42"/>
      <c r="H119" s="42"/>
      <c r="I119" s="43" t="s">
        <v>38</v>
      </c>
      <c r="J119" s="44">
        <f t="shared" si="0"/>
        <v>1</v>
      </c>
      <c r="K119" s="42" t="s">
        <v>39</v>
      </c>
      <c r="L119" s="42" t="s">
        <v>4</v>
      </c>
      <c r="M119" s="45"/>
      <c r="N119" s="42"/>
      <c r="O119" s="42"/>
      <c r="P119" s="46"/>
      <c r="Q119" s="42"/>
      <c r="R119" s="42"/>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7">
        <f t="shared" si="1"/>
        <v>2797</v>
      </c>
      <c r="BB119" s="48">
        <f t="shared" si="2"/>
        <v>2797</v>
      </c>
      <c r="BC119" s="49" t="str">
        <f t="shared" si="3"/>
        <v>INR  Two Thousand Seven Hundred &amp; Ninety Seven  Only</v>
      </c>
      <c r="IA119" s="21">
        <v>2.07</v>
      </c>
      <c r="IB119" s="21" t="s">
        <v>284</v>
      </c>
      <c r="IC119" s="21" t="s">
        <v>194</v>
      </c>
      <c r="ID119" s="21">
        <v>40</v>
      </c>
      <c r="IE119" s="22" t="s">
        <v>147</v>
      </c>
      <c r="IF119" s="22"/>
      <c r="IG119" s="22"/>
      <c r="IH119" s="22"/>
      <c r="II119" s="22"/>
    </row>
    <row r="120" spans="1:243" s="21" customFormat="1" ht="15.75">
      <c r="A120" s="36">
        <v>2.08</v>
      </c>
      <c r="B120" s="38" t="s">
        <v>255</v>
      </c>
      <c r="C120" s="39" t="s">
        <v>195</v>
      </c>
      <c r="D120" s="72"/>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4"/>
      <c r="IA120" s="21">
        <v>2.08</v>
      </c>
      <c r="IB120" s="21" t="s">
        <v>255</v>
      </c>
      <c r="IC120" s="21" t="s">
        <v>195</v>
      </c>
      <c r="IE120" s="22"/>
      <c r="IF120" s="22"/>
      <c r="IG120" s="22"/>
      <c r="IH120" s="22"/>
      <c r="II120" s="22"/>
    </row>
    <row r="121" spans="1:243" s="21" customFormat="1" ht="93.75" customHeight="1">
      <c r="A121" s="37">
        <v>2.09</v>
      </c>
      <c r="B121" s="38" t="s">
        <v>168</v>
      </c>
      <c r="C121" s="33" t="s">
        <v>196</v>
      </c>
      <c r="D121" s="39">
        <v>1.2</v>
      </c>
      <c r="E121" s="40" t="s">
        <v>170</v>
      </c>
      <c r="F121" s="41">
        <v>4985.93</v>
      </c>
      <c r="G121" s="42"/>
      <c r="H121" s="42"/>
      <c r="I121" s="43" t="s">
        <v>38</v>
      </c>
      <c r="J121" s="44">
        <f t="shared" si="0"/>
        <v>1</v>
      </c>
      <c r="K121" s="42" t="s">
        <v>39</v>
      </c>
      <c r="L121" s="42" t="s">
        <v>4</v>
      </c>
      <c r="M121" s="45"/>
      <c r="N121" s="42"/>
      <c r="O121" s="42"/>
      <c r="P121" s="46"/>
      <c r="Q121" s="42"/>
      <c r="R121" s="42"/>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46"/>
      <c r="BA121" s="47">
        <f t="shared" si="1"/>
        <v>5983</v>
      </c>
      <c r="BB121" s="48">
        <f t="shared" si="2"/>
        <v>5983</v>
      </c>
      <c r="BC121" s="49" t="str">
        <f t="shared" si="3"/>
        <v>INR  Five Thousand Nine Hundred &amp; Eighty Three  Only</v>
      </c>
      <c r="IA121" s="21">
        <v>2.09</v>
      </c>
      <c r="IB121" s="28" t="s">
        <v>168</v>
      </c>
      <c r="IC121" s="21" t="s">
        <v>196</v>
      </c>
      <c r="ID121" s="21">
        <v>1.2</v>
      </c>
      <c r="IE121" s="22" t="s">
        <v>170</v>
      </c>
      <c r="IF121" s="22"/>
      <c r="IG121" s="22"/>
      <c r="IH121" s="22"/>
      <c r="II121" s="22"/>
    </row>
    <row r="122" spans="1:243" s="21" customFormat="1" ht="66" customHeight="1">
      <c r="A122" s="36">
        <v>2.1</v>
      </c>
      <c r="B122" s="38" t="s">
        <v>256</v>
      </c>
      <c r="C122" s="39" t="s">
        <v>197</v>
      </c>
      <c r="D122" s="39">
        <v>1</v>
      </c>
      <c r="E122" s="40" t="s">
        <v>258</v>
      </c>
      <c r="F122" s="41">
        <v>51.62</v>
      </c>
      <c r="G122" s="42"/>
      <c r="H122" s="42"/>
      <c r="I122" s="43" t="s">
        <v>38</v>
      </c>
      <c r="J122" s="44">
        <f t="shared" si="0"/>
        <v>1</v>
      </c>
      <c r="K122" s="42" t="s">
        <v>39</v>
      </c>
      <c r="L122" s="42" t="s">
        <v>4</v>
      </c>
      <c r="M122" s="45"/>
      <c r="N122" s="42"/>
      <c r="O122" s="42"/>
      <c r="P122" s="46"/>
      <c r="Q122" s="42"/>
      <c r="R122" s="42"/>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7">
        <f t="shared" si="1"/>
        <v>52</v>
      </c>
      <c r="BB122" s="48">
        <f t="shared" si="2"/>
        <v>52</v>
      </c>
      <c r="BC122" s="49" t="str">
        <f t="shared" si="3"/>
        <v>INR  Fifty Two Only</v>
      </c>
      <c r="IA122" s="21">
        <v>2.1</v>
      </c>
      <c r="IB122" s="28" t="s">
        <v>256</v>
      </c>
      <c r="IC122" s="21" t="s">
        <v>197</v>
      </c>
      <c r="ID122" s="21">
        <v>1</v>
      </c>
      <c r="IE122" s="22" t="s">
        <v>258</v>
      </c>
      <c r="IF122" s="22"/>
      <c r="IG122" s="22"/>
      <c r="IH122" s="22"/>
      <c r="II122" s="22"/>
    </row>
    <row r="123" spans="1:243" s="21" customFormat="1" ht="57.75" customHeight="1">
      <c r="A123" s="37">
        <v>2.11</v>
      </c>
      <c r="B123" s="38" t="s">
        <v>257</v>
      </c>
      <c r="C123" s="33" t="s">
        <v>198</v>
      </c>
      <c r="D123" s="39">
        <v>12</v>
      </c>
      <c r="E123" s="40" t="s">
        <v>208</v>
      </c>
      <c r="F123" s="41">
        <v>155.81</v>
      </c>
      <c r="G123" s="42"/>
      <c r="H123" s="42"/>
      <c r="I123" s="43" t="s">
        <v>38</v>
      </c>
      <c r="J123" s="44">
        <f t="shared" si="0"/>
        <v>1</v>
      </c>
      <c r="K123" s="42" t="s">
        <v>39</v>
      </c>
      <c r="L123" s="42" t="s">
        <v>4</v>
      </c>
      <c r="M123" s="45"/>
      <c r="N123" s="42"/>
      <c r="O123" s="42"/>
      <c r="P123" s="46"/>
      <c r="Q123" s="42"/>
      <c r="R123" s="42"/>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7">
        <f t="shared" si="1"/>
        <v>1870</v>
      </c>
      <c r="BB123" s="48">
        <f t="shared" si="2"/>
        <v>1870</v>
      </c>
      <c r="BC123" s="49" t="str">
        <f t="shared" si="3"/>
        <v>INR  One Thousand Eight Hundred &amp; Seventy  Only</v>
      </c>
      <c r="IA123" s="21">
        <v>2.11</v>
      </c>
      <c r="IB123" s="28" t="s">
        <v>257</v>
      </c>
      <c r="IC123" s="21" t="s">
        <v>198</v>
      </c>
      <c r="ID123" s="21">
        <v>12</v>
      </c>
      <c r="IE123" s="22" t="s">
        <v>208</v>
      </c>
      <c r="IF123" s="22"/>
      <c r="IG123" s="22"/>
      <c r="IH123" s="22"/>
      <c r="II123" s="22"/>
    </row>
    <row r="124" spans="1:243" s="21" customFormat="1" ht="58.5" customHeight="1">
      <c r="A124" s="36">
        <v>2.12</v>
      </c>
      <c r="B124" s="38" t="s">
        <v>285</v>
      </c>
      <c r="C124" s="39" t="s">
        <v>199</v>
      </c>
      <c r="D124" s="39">
        <v>3</v>
      </c>
      <c r="E124" s="40" t="s">
        <v>259</v>
      </c>
      <c r="F124" s="41">
        <v>181.85</v>
      </c>
      <c r="G124" s="42"/>
      <c r="H124" s="42"/>
      <c r="I124" s="43" t="s">
        <v>38</v>
      </c>
      <c r="J124" s="44">
        <f t="shared" si="0"/>
        <v>1</v>
      </c>
      <c r="K124" s="42" t="s">
        <v>39</v>
      </c>
      <c r="L124" s="42" t="s">
        <v>4</v>
      </c>
      <c r="M124" s="45"/>
      <c r="N124" s="42"/>
      <c r="O124" s="42"/>
      <c r="P124" s="46"/>
      <c r="Q124" s="42"/>
      <c r="R124" s="42"/>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46"/>
      <c r="BA124" s="47">
        <f t="shared" si="1"/>
        <v>546</v>
      </c>
      <c r="BB124" s="48">
        <f t="shared" si="2"/>
        <v>546</v>
      </c>
      <c r="BC124" s="49" t="str">
        <f t="shared" si="3"/>
        <v>INR  Five Hundred &amp; Forty Six  Only</v>
      </c>
      <c r="IA124" s="21">
        <v>2.12</v>
      </c>
      <c r="IB124" s="28" t="s">
        <v>285</v>
      </c>
      <c r="IC124" s="21" t="s">
        <v>199</v>
      </c>
      <c r="ID124" s="21">
        <v>3</v>
      </c>
      <c r="IE124" s="22" t="s">
        <v>259</v>
      </c>
      <c r="IF124" s="22"/>
      <c r="IG124" s="22"/>
      <c r="IH124" s="22"/>
      <c r="II124" s="22"/>
    </row>
    <row r="125" spans="1:243" s="21" customFormat="1" ht="409.5">
      <c r="A125" s="37">
        <v>2.13</v>
      </c>
      <c r="B125" s="38" t="s">
        <v>286</v>
      </c>
      <c r="C125" s="33" t="s">
        <v>200</v>
      </c>
      <c r="D125" s="39">
        <v>1</v>
      </c>
      <c r="E125" s="40" t="s">
        <v>287</v>
      </c>
      <c r="F125" s="41">
        <v>133550.2</v>
      </c>
      <c r="G125" s="42"/>
      <c r="H125" s="42"/>
      <c r="I125" s="43" t="s">
        <v>38</v>
      </c>
      <c r="J125" s="44">
        <f t="shared" si="0"/>
        <v>1</v>
      </c>
      <c r="K125" s="42" t="s">
        <v>39</v>
      </c>
      <c r="L125" s="42" t="s">
        <v>4</v>
      </c>
      <c r="M125" s="45"/>
      <c r="N125" s="42"/>
      <c r="O125" s="42"/>
      <c r="P125" s="46"/>
      <c r="Q125" s="42"/>
      <c r="R125" s="42"/>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7">
        <f t="shared" si="1"/>
        <v>133550</v>
      </c>
      <c r="BB125" s="48">
        <f t="shared" si="2"/>
        <v>133550</v>
      </c>
      <c r="BC125" s="49" t="str">
        <f t="shared" si="3"/>
        <v>INR  One Lakh Thirty Three Thousand Five Hundred &amp; Fifty  Only</v>
      </c>
      <c r="IA125" s="21">
        <v>2.13</v>
      </c>
      <c r="IB125" s="28" t="s">
        <v>286</v>
      </c>
      <c r="IC125" s="21" t="s">
        <v>200</v>
      </c>
      <c r="ID125" s="21">
        <v>1</v>
      </c>
      <c r="IE125" s="22" t="s">
        <v>287</v>
      </c>
      <c r="IF125" s="22"/>
      <c r="IG125" s="22"/>
      <c r="IH125" s="22"/>
      <c r="II125" s="22"/>
    </row>
    <row r="126" spans="1:56" ht="30">
      <c r="A126" s="23" t="s">
        <v>46</v>
      </c>
      <c r="B126" s="32"/>
      <c r="C126" s="50"/>
      <c r="D126" s="51"/>
      <c r="E126" s="51"/>
      <c r="F126" s="51"/>
      <c r="G126" s="51"/>
      <c r="H126" s="52"/>
      <c r="I126" s="52"/>
      <c r="J126" s="52"/>
      <c r="K126" s="52"/>
      <c r="L126" s="53"/>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5">
        <f>SUM(BA14:BA125)</f>
        <v>444266</v>
      </c>
      <c r="BB126" s="56">
        <f>SUM(BB14:BB125)</f>
        <v>444266</v>
      </c>
      <c r="BC126" s="57" t="str">
        <f>SpellNumber(L126,BB126)</f>
        <v>  Four Lakh Forty Four Thousand Two Hundred &amp; Sixty Six  Only</v>
      </c>
      <c r="BD126" s="71"/>
    </row>
    <row r="127" spans="1:55" ht="36.75" customHeight="1">
      <c r="A127" s="24" t="s">
        <v>47</v>
      </c>
      <c r="B127" s="25"/>
      <c r="C127" s="58"/>
      <c r="D127" s="59"/>
      <c r="E127" s="60" t="s">
        <v>52</v>
      </c>
      <c r="F127" s="61"/>
      <c r="G127" s="62"/>
      <c r="H127" s="63"/>
      <c r="I127" s="63"/>
      <c r="J127" s="63"/>
      <c r="K127" s="64"/>
      <c r="L127" s="65"/>
      <c r="M127" s="66"/>
      <c r="N127" s="67"/>
      <c r="O127" s="54"/>
      <c r="P127" s="54"/>
      <c r="Q127" s="54"/>
      <c r="R127" s="54"/>
      <c r="S127" s="54"/>
      <c r="T127" s="67"/>
      <c r="U127" s="67"/>
      <c r="V127" s="67"/>
      <c r="W127" s="67"/>
      <c r="X127" s="67"/>
      <c r="Y127" s="67"/>
      <c r="Z127" s="67"/>
      <c r="AA127" s="67"/>
      <c r="AB127" s="67"/>
      <c r="AC127" s="67"/>
      <c r="AD127" s="67"/>
      <c r="AE127" s="67"/>
      <c r="AF127" s="67"/>
      <c r="AG127" s="67"/>
      <c r="AH127" s="67"/>
      <c r="AI127" s="67"/>
      <c r="AJ127" s="67"/>
      <c r="AK127" s="67"/>
      <c r="AL127" s="67"/>
      <c r="AM127" s="67"/>
      <c r="AN127" s="67"/>
      <c r="AO127" s="67"/>
      <c r="AP127" s="67"/>
      <c r="AQ127" s="67"/>
      <c r="AR127" s="67"/>
      <c r="AS127" s="67"/>
      <c r="AT127" s="67"/>
      <c r="AU127" s="67"/>
      <c r="AV127" s="67"/>
      <c r="AW127" s="67"/>
      <c r="AX127" s="67"/>
      <c r="AY127" s="67"/>
      <c r="AZ127" s="67"/>
      <c r="BA127" s="68">
        <f>IF(ISBLANK(F127),0,IF(E127="Excess (+)",ROUND(BA126+(BA126*F127),0),IF(E127="Less (-)",ROUND(BA126+(BA126*F127*(-1)),0),IF(E127="At Par",BA126,0))))</f>
        <v>0</v>
      </c>
      <c r="BB127" s="69">
        <f>ROUND(BA127,0)</f>
        <v>0</v>
      </c>
      <c r="BC127" s="70" t="str">
        <f>SpellNumber($E$2,BB127)</f>
        <v>INR Zero Only</v>
      </c>
    </row>
    <row r="128" spans="1:55" ht="33.75" customHeight="1">
      <c r="A128" s="23" t="s">
        <v>48</v>
      </c>
      <c r="B128" s="23"/>
      <c r="C128" s="80" t="str">
        <f>SpellNumber($E$2,BB127)</f>
        <v>INR Zero Only</v>
      </c>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row>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sheetData>
  <sheetProtection password="D850" sheet="1"/>
  <autoFilter ref="A11:BC128"/>
  <mergeCells count="66">
    <mergeCell ref="D14:BC14"/>
    <mergeCell ref="D15:BC15"/>
    <mergeCell ref="D17:BC17"/>
    <mergeCell ref="D18:BC18"/>
    <mergeCell ref="D21:BC21"/>
    <mergeCell ref="D51:BC51"/>
    <mergeCell ref="D53:BC53"/>
    <mergeCell ref="D33:BC33"/>
    <mergeCell ref="D35:BC35"/>
    <mergeCell ref="D24:BC24"/>
    <mergeCell ref="D26:BC26"/>
    <mergeCell ref="D28:BC28"/>
    <mergeCell ref="D30:BC30"/>
    <mergeCell ref="B8:BC8"/>
    <mergeCell ref="C128:BC128"/>
    <mergeCell ref="D60:BC60"/>
    <mergeCell ref="D62:BC62"/>
    <mergeCell ref="D64:BC64"/>
    <mergeCell ref="D43:BC43"/>
    <mergeCell ref="D48:BC48"/>
    <mergeCell ref="D54:BC54"/>
    <mergeCell ref="D45:BC45"/>
    <mergeCell ref="D50:BC50"/>
    <mergeCell ref="A9:BC9"/>
    <mergeCell ref="D13:BC13"/>
    <mergeCell ref="D88:BC88"/>
    <mergeCell ref="D92:BC92"/>
    <mergeCell ref="D93:BC93"/>
    <mergeCell ref="A1:L1"/>
    <mergeCell ref="A4:BC4"/>
    <mergeCell ref="A5:BC5"/>
    <mergeCell ref="A6:BC6"/>
    <mergeCell ref="A7:BC7"/>
    <mergeCell ref="D118:BC118"/>
    <mergeCell ref="D120:BC120"/>
    <mergeCell ref="D103:BC103"/>
    <mergeCell ref="D112:BC112"/>
    <mergeCell ref="D116:BC116"/>
    <mergeCell ref="D106:BC106"/>
    <mergeCell ref="D110:BC110"/>
    <mergeCell ref="D111:BC111"/>
    <mergeCell ref="D114:BC114"/>
    <mergeCell ref="D20:BC20"/>
    <mergeCell ref="D23:BC23"/>
    <mergeCell ref="D31:BC31"/>
    <mergeCell ref="D34:BC34"/>
    <mergeCell ref="D38:BC38"/>
    <mergeCell ref="D39:BC39"/>
    <mergeCell ref="D55:BC55"/>
    <mergeCell ref="D57:BC57"/>
    <mergeCell ref="D59:BC59"/>
    <mergeCell ref="D67:BC67"/>
    <mergeCell ref="D71:BC71"/>
    <mergeCell ref="D73:BC73"/>
    <mergeCell ref="D75:BC75"/>
    <mergeCell ref="D76:BC76"/>
    <mergeCell ref="D79:BC79"/>
    <mergeCell ref="D80:BC80"/>
    <mergeCell ref="D84:BC84"/>
    <mergeCell ref="D89:BC89"/>
    <mergeCell ref="D94:BC94"/>
    <mergeCell ref="D96:BC96"/>
    <mergeCell ref="D97:BC97"/>
    <mergeCell ref="D99:BC99"/>
    <mergeCell ref="D100:BC100"/>
    <mergeCell ref="D102:BC102"/>
  </mergeCells>
  <dataValidations count="18">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27">
      <formula1>IF(E127="Select",-1,IF(E127="At Par",0,0))</formula1>
      <formula2>IF(E127="Select",-1,IF(E127="At Par",0,0.99))</formula2>
    </dataValidation>
    <dataValidation type="list" allowBlank="1" showErrorMessage="1" sqref="E127">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27">
      <formula1>0</formula1>
      <formula2>99.9</formula2>
    </dataValidation>
    <dataValidation type="list" allowBlank="1" showErrorMessage="1" sqref="D13:D15 K16 D17:D18 K19 D20:D21 K22 D23:D24 K25 D26 K27 D28 K29 D30:D31 K32 D33:D35 K36:K37 D38:D39 K40:K42 D43 K44 D45 K46:K47 D48 K49 D50:D51 K52 D53:D55 K56 D57 K58 D59:D60 K61 D62 K63 D64 K65:K66 D67 K68:K70 D71 K72 D73 K74 D75:D76 K77:K78 D79:D80 K81:K83 D84 K85:K87 D88:D89 K90:K91 D92:D94 K95 D96:D97 K98 D99:D100 K101 D102:D103 K104:K105 D106 K107:K109 D110:D112 K113 D114 K115 D116 K117 D118 K119 K121:K125 D120">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errorTitle="Invalid Entry" error="Only Numeric Values are allowed. " sqref="A14 A16:A17 A19 A21 A23 A25 A27 A29 A31 A33 A35 A37 A39 A41 A43 A45 A47 A49 A51 A53 A55 A57 A59 A61 A63 A65 A67 A69 A71 A73 A75 A77 A79 A81 A83 A85 A87 A89 A91 A93 A95 A97 A99 A101 A103 A105 A107 A109 A111 A113 A115 A117 A119 A121 A123 A12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6:H16 G19:H19 G22:H22 G25:H25 G27:H27 G29:H29 G32:H32 G36:H37 G40:H42 G44:H44 G46:H47 G49:H49 G52:H52 G56:H56 G58:H58 G61:H61 G63:H63 G65:H66 G68:H70 G72:H72 G74:H74 G77:H78 G81:H83 G85:H87 G90:H91 G95:H95 G98:H98 G101:H101 G104:H105 G107:H109 G113:H113 G115:H115 G117:H117 G119:H119 G121:H125">
      <formula1>0</formula1>
      <formula2>999999999999999</formula2>
    </dataValidation>
    <dataValidation allowBlank="1" showInputMessage="1" showErrorMessage="1" promptTitle="Addition / Deduction" prompt="Please Choose the correct One" sqref="J16 J19 J22 J25 J27 J29 J32 J36:J37 J40:J42 J44 J46:J47 J49 J52 J56 J58 J61 J63 J65:J66 J68:J70 J72 J74 J77:J78 J81:J83 J85:J87 J90:J91 J95 J98 J101 J104:J105 J107:J109 J113 J115 J117 J119 J121:J125">
      <formula1>0</formula1>
      <formula2>0</formula2>
    </dataValidation>
    <dataValidation type="list" showErrorMessage="1" sqref="I16 I19 I22 I25 I27 I29 I32 I36:I37 I40:I42 I44 I46:I47 I49 I52 I56 I58 I61 I63 I65:I66 I68:I70 I72 I74 I77:I78 I81:I83 I85:I87 I90:I91 I95 I98 I101 I104:I105 I107:I109 I113 I115 I117 I119 I121:I12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6:O16 N19:O19 N22:O22 N25:O25 N27:O27 N29:O29 N32:O32 N36:O37 N40:O42 N44:O44 N46:O47 N49:O49 N52:O52 N56:O56 N58:O58 N61:O61 N63:O63 N65:O66 N68:O70 N72:O72 N74:O74 N77:O78 N81:O83 N85:O87 N90:O91 N95:O95 N98:O98 N101:O101 N104:O105 N107:O109 N113:O113 N115:O115 N117:O117 N119:O119 N121:O12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6 R19 R22 R25 R27 R29 R32 R36:R37 R40:R42 R44 R46:R47 R49 R52 R56 R58 R61 R63 R65:R66 R68:R70 R72 R74 R77:R78 R81:R83 R85:R87 R90:R91 R95 R98 R101 R104:R105 R107:R109 R113 R115 R117 R119 R121:R12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6 Q19 Q22 Q25 Q27 Q29 Q32 Q36:Q37 Q40:Q42 Q44 Q46:Q47 Q49 Q52 Q56 Q58 Q61 Q63 Q65:Q66 Q68:Q70 Q72 Q74 Q77:Q78 Q81:Q83 Q85:Q87 Q90:Q91 Q95 Q98 Q101 Q104:Q105 Q107:Q109 Q113 Q115 Q117 Q119 Q121:Q12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6 M19 M22 M25 M27 M29 M32 M36:M37 M40:M42 M44 M46:M47 M49 M52 M56 M58 M61 M63 M65:M66 M68:M70 M72 M74 M77:M78 M81:M83 M85:M87 M90:M91 M95 M98 M101 M104:M105 M107:M109 M113 M115 M117 M119 M121:M125">
      <formula1>0</formula1>
      <formula2>999999999999999</formula2>
    </dataValidation>
    <dataValidation type="decimal" allowBlank="1" showInputMessage="1" showErrorMessage="1" promptTitle="Estimated Rate" prompt="Please enter the Rate for this item. " errorTitle="Invalid Entry" error="Only Numeric Values are allowed. " sqref="F16 F19 F22 F25 F27 F29 F32 F36:F37 F40:F42 F44 F46:F47 F49 F52 F56 F58 F61 F63 F65:F66 F68:F70 F72 F74 F77:F78 F81:F83 F85:F87 F90:F91 F95 F98 F101 F104:F105 F107:F109 F113 F115 F117 F119 F121:F125">
      <formula1>0</formula1>
      <formula2>999999999999999</formula2>
    </dataValidation>
    <dataValidation allowBlank="1" showInputMessage="1" showErrorMessage="1" promptTitle="Itemcode/Make" prompt="Please enter text" sqref="C14:C125">
      <formula1>0</formula1>
      <formula2>0</formula2>
    </dataValidation>
    <dataValidation type="list" allowBlank="1" showInputMessage="1" showErrorMessage="1" sqref="L13:L125">
      <formula1>"INR"</formula1>
    </dataValidation>
  </dataValidations>
  <printOptions/>
  <pageMargins left="0.45" right="0.2" top="0.25" bottom="0.25" header="0.511805555555556" footer="0.511805555555556"/>
  <pageSetup fitToHeight="0" fitToWidth="1" horizontalDpi="300" verticalDpi="300" orientation="portrait" paperSize="9" scale="61"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81" t="s">
        <v>49</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REO_DOIP</cp:lastModifiedBy>
  <cp:lastPrinted>2024-04-30T05:38:05Z</cp:lastPrinted>
  <dcterms:created xsi:type="dcterms:W3CDTF">2009-01-30T06:42:42Z</dcterms:created>
  <dcterms:modified xsi:type="dcterms:W3CDTF">2024-05-03T11:38:48Z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